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Фінансовий звіт за 9 місяців 2025\"/>
    </mc:Choice>
  </mc:AlternateContent>
  <bookViews>
    <workbookView xWindow="0" yWindow="0" windowWidth="28800" windowHeight="1233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інфо_2'!$A$2:$AF$44</definedName>
    <definedName name="_xlnm.Print_Area" localSheetId="0">'I. Фін результат'!$A$1:$I$102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капівидатків'!$A$1:$G$47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3" i="23" l="1"/>
  <c r="F12" i="23"/>
  <c r="F11" i="23"/>
  <c r="F10" i="23"/>
  <c r="F17" i="19"/>
  <c r="D17" i="19" l="1"/>
  <c r="D9" i="19" l="1"/>
  <c r="G39" i="21" l="1"/>
  <c r="G36" i="21"/>
  <c r="G34" i="21"/>
  <c r="G32" i="21"/>
  <c r="F15" i="21" l="1"/>
  <c r="G15" i="21"/>
  <c r="F55" i="21" l="1"/>
  <c r="G55" i="21"/>
  <c r="F31" i="21" l="1"/>
  <c r="F30" i="21"/>
  <c r="AC23" i="9" l="1"/>
  <c r="AB23" i="9"/>
  <c r="AA23" i="9"/>
  <c r="X23" i="9"/>
  <c r="W23" i="9"/>
  <c r="T23" i="9"/>
  <c r="S23" i="9"/>
  <c r="M23" i="9"/>
  <c r="N23" i="9" s="1"/>
  <c r="AB22" i="9"/>
  <c r="AA22" i="9"/>
  <c r="X22" i="9"/>
  <c r="W22" i="9"/>
  <c r="T22" i="9"/>
  <c r="S22" i="9"/>
  <c r="M22" i="9"/>
  <c r="AC22" i="9" s="1"/>
  <c r="AB21" i="9"/>
  <c r="AA21" i="9"/>
  <c r="X21" i="9"/>
  <c r="W21" i="9"/>
  <c r="T21" i="9"/>
  <c r="S21" i="9"/>
  <c r="M21" i="9"/>
  <c r="AC21" i="9" s="1"/>
  <c r="P23" i="9" l="1"/>
  <c r="O23" i="9"/>
  <c r="AD23" i="9"/>
  <c r="N22" i="9"/>
  <c r="N21" i="9"/>
  <c r="E16" i="23"/>
  <c r="F36" i="23"/>
  <c r="G36" i="23"/>
  <c r="F35" i="23"/>
  <c r="G35" i="23"/>
  <c r="F34" i="23"/>
  <c r="G34" i="23"/>
  <c r="F33" i="23"/>
  <c r="G33" i="23"/>
  <c r="F32" i="23"/>
  <c r="G32" i="23"/>
  <c r="F31" i="23"/>
  <c r="G31" i="23"/>
  <c r="AF23" i="9" l="1"/>
  <c r="AE23" i="9"/>
  <c r="O22" i="9"/>
  <c r="P22" i="9"/>
  <c r="AD22" i="9"/>
  <c r="AD21" i="9"/>
  <c r="P21" i="9"/>
  <c r="O21" i="9"/>
  <c r="G22" i="21"/>
  <c r="AF22" i="9" l="1"/>
  <c r="AE22" i="9"/>
  <c r="AF21" i="9"/>
  <c r="AE21" i="9"/>
  <c r="C10" i="10"/>
  <c r="C22" i="10" s="1"/>
  <c r="C14" i="10"/>
  <c r="C18" i="10"/>
  <c r="C23" i="10"/>
  <c r="C24" i="10"/>
  <c r="C25" i="10"/>
  <c r="C39" i="23"/>
  <c r="C16" i="23"/>
  <c r="C9" i="23"/>
  <c r="C7" i="3"/>
  <c r="C43" i="19"/>
  <c r="C40" i="19"/>
  <c r="C36" i="19"/>
  <c r="C27" i="19"/>
  <c r="C19" i="19"/>
  <c r="C17" i="19"/>
  <c r="C57" i="21"/>
  <c r="C51" i="21"/>
  <c r="C44" i="21"/>
  <c r="C41" i="21"/>
  <c r="C25" i="21"/>
  <c r="C6" i="21"/>
  <c r="C99" i="2"/>
  <c r="C91" i="2"/>
  <c r="C90" i="2"/>
  <c r="C89" i="2"/>
  <c r="C88" i="2"/>
  <c r="C87" i="2"/>
  <c r="C82" i="2"/>
  <c r="C71" i="2"/>
  <c r="C68" i="2"/>
  <c r="C56" i="2"/>
  <c r="C52" i="2"/>
  <c r="C44" i="2"/>
  <c r="C23" i="2"/>
  <c r="C83" i="2" s="1"/>
  <c r="C22" i="2"/>
  <c r="C63" i="2" s="1"/>
  <c r="C13" i="2"/>
  <c r="C6" i="23" l="1"/>
  <c r="C74" i="2"/>
  <c r="C79" i="2" s="1"/>
  <c r="C86" i="2"/>
  <c r="C92" i="2" s="1"/>
  <c r="F26" i="23"/>
  <c r="G26" i="23"/>
  <c r="AB15" i="9"/>
  <c r="AA15" i="9"/>
  <c r="X15" i="9"/>
  <c r="W15" i="9"/>
  <c r="T15" i="9"/>
  <c r="S15" i="9"/>
  <c r="M15" i="9"/>
  <c r="AC15" i="9" s="1"/>
  <c r="AB14" i="9"/>
  <c r="AA14" i="9"/>
  <c r="X14" i="9"/>
  <c r="W14" i="9"/>
  <c r="T14" i="9"/>
  <c r="S14" i="9"/>
  <c r="M14" i="9"/>
  <c r="AC14" i="9" s="1"/>
  <c r="N15" i="9" l="1"/>
  <c r="AD15" i="9" s="1"/>
  <c r="AF15" i="9" s="1"/>
  <c r="N14" i="9"/>
  <c r="P15" i="9" l="1"/>
  <c r="AE15" i="9"/>
  <c r="O15" i="9"/>
  <c r="AD14" i="9"/>
  <c r="O14" i="9"/>
  <c r="P14" i="9"/>
  <c r="G58" i="21"/>
  <c r="F58" i="21"/>
  <c r="E57" i="21"/>
  <c r="F57" i="21" s="1"/>
  <c r="G57" i="21" l="1"/>
  <c r="AE14" i="9"/>
  <c r="AF14" i="9"/>
  <c r="F18" i="21"/>
  <c r="G18" i="21"/>
  <c r="F22" i="21"/>
  <c r="F32" i="21"/>
  <c r="G38" i="21"/>
  <c r="F38" i="21"/>
  <c r="F34" i="21"/>
  <c r="F40" i="23" l="1"/>
  <c r="G40" i="23"/>
  <c r="V28" i="9" l="1"/>
  <c r="AD29" i="9"/>
  <c r="AC29" i="9"/>
  <c r="AB29" i="9"/>
  <c r="AA29" i="9"/>
  <c r="X29" i="9"/>
  <c r="W29" i="9"/>
  <c r="T29" i="9"/>
  <c r="S29" i="9"/>
  <c r="P29" i="9"/>
  <c r="O29" i="9"/>
  <c r="V25" i="9"/>
  <c r="AB27" i="9"/>
  <c r="AA27" i="9"/>
  <c r="X27" i="9"/>
  <c r="W27" i="9"/>
  <c r="T27" i="9"/>
  <c r="S27" i="9"/>
  <c r="M27" i="9"/>
  <c r="AC27" i="9" s="1"/>
  <c r="AB26" i="9"/>
  <c r="AA26" i="9"/>
  <c r="X26" i="9"/>
  <c r="W26" i="9"/>
  <c r="T26" i="9"/>
  <c r="S26" i="9"/>
  <c r="M26" i="9"/>
  <c r="AC26" i="9" s="1"/>
  <c r="AB11" i="9"/>
  <c r="AA11" i="9"/>
  <c r="X11" i="9"/>
  <c r="W11" i="9"/>
  <c r="T11" i="9"/>
  <c r="S11" i="9"/>
  <c r="M11" i="9"/>
  <c r="N11" i="9" s="1"/>
  <c r="AB9" i="9"/>
  <c r="AA9" i="9"/>
  <c r="X9" i="9"/>
  <c r="W9" i="9"/>
  <c r="T9" i="9"/>
  <c r="S9" i="9"/>
  <c r="M9" i="9"/>
  <c r="AC9" i="9" s="1"/>
  <c r="AB10" i="9"/>
  <c r="AA10" i="9"/>
  <c r="X10" i="9"/>
  <c r="W10" i="9"/>
  <c r="T10" i="9"/>
  <c r="S10" i="9"/>
  <c r="M10" i="9"/>
  <c r="N10" i="9" s="1"/>
  <c r="AF29" i="9" l="1"/>
  <c r="AE29" i="9"/>
  <c r="N26" i="9"/>
  <c r="N27" i="9"/>
  <c r="AC10" i="9"/>
  <c r="O11" i="9"/>
  <c r="P11" i="9"/>
  <c r="AD11" i="9"/>
  <c r="AC11" i="9"/>
  <c r="O10" i="9"/>
  <c r="AD10" i="9"/>
  <c r="P10" i="9"/>
  <c r="N9" i="9"/>
  <c r="AF10" i="9" l="1"/>
  <c r="O26" i="9"/>
  <c r="AD26" i="9"/>
  <c r="P26" i="9"/>
  <c r="AD27" i="9"/>
  <c r="P27" i="9"/>
  <c r="O27" i="9"/>
  <c r="AE10" i="9"/>
  <c r="AF11" i="9"/>
  <c r="AE11" i="9"/>
  <c r="P9" i="9"/>
  <c r="AD9" i="9"/>
  <c r="O9" i="9"/>
  <c r="AF26" i="9" l="1"/>
  <c r="AE26" i="9"/>
  <c r="AE27" i="9"/>
  <c r="AF27" i="9"/>
  <c r="AF9" i="9"/>
  <c r="AE9" i="9"/>
  <c r="F56" i="21" l="1"/>
  <c r="G56" i="21"/>
  <c r="F39" i="21" l="1"/>
  <c r="F36" i="21"/>
  <c r="F54" i="21" l="1"/>
  <c r="G54" i="21"/>
  <c r="E51" i="21" l="1"/>
  <c r="D51" i="21"/>
  <c r="G27" i="2" l="1"/>
  <c r="G65" i="2"/>
  <c r="G73" i="2"/>
  <c r="G33" i="19" l="1"/>
  <c r="G31" i="19"/>
  <c r="G29" i="19"/>
  <c r="G28" i="19"/>
  <c r="G70" i="2"/>
  <c r="G47" i="21"/>
  <c r="F47" i="21"/>
  <c r="E44" i="21" l="1"/>
  <c r="F20" i="21"/>
  <c r="G20" i="21"/>
  <c r="E6" i="21"/>
  <c r="F23" i="21"/>
  <c r="G23" i="21"/>
  <c r="F24" i="21" l="1"/>
  <c r="G24" i="21"/>
  <c r="E25" i="21"/>
  <c r="M25" i="9" l="1"/>
  <c r="N25" i="9" s="1"/>
  <c r="M24" i="9"/>
  <c r="N24" i="9" s="1"/>
  <c r="M20" i="9"/>
  <c r="N20" i="9" s="1"/>
  <c r="M19" i="9"/>
  <c r="N19" i="9" s="1"/>
  <c r="M18" i="9"/>
  <c r="N18" i="9" s="1"/>
  <c r="M17" i="9"/>
  <c r="N17" i="9" s="1"/>
  <c r="M16" i="9"/>
  <c r="N16" i="9" s="1"/>
  <c r="M13" i="9"/>
  <c r="N13" i="9" s="1"/>
  <c r="M12" i="9"/>
  <c r="N12" i="9" s="1"/>
  <c r="M8" i="9"/>
  <c r="N8" i="9" s="1"/>
  <c r="W28" i="9"/>
  <c r="T28" i="9"/>
  <c r="S28" i="9"/>
  <c r="P28" i="9"/>
  <c r="O28" i="9"/>
  <c r="W25" i="9"/>
  <c r="T25" i="9"/>
  <c r="S25" i="9"/>
  <c r="P25" i="9" l="1"/>
  <c r="O25" i="9"/>
  <c r="V12" i="9"/>
  <c r="AD12" i="9" s="1"/>
  <c r="U12" i="9"/>
  <c r="AC12" i="9" s="1"/>
  <c r="AD24" i="9"/>
  <c r="AC24" i="9"/>
  <c r="AB24" i="9"/>
  <c r="AA24" i="9"/>
  <c r="X24" i="9"/>
  <c r="W24" i="9"/>
  <c r="T24" i="9"/>
  <c r="S24" i="9"/>
  <c r="P24" i="9"/>
  <c r="O24" i="9"/>
  <c r="AD20" i="9"/>
  <c r="AC20" i="9"/>
  <c r="AB20" i="9"/>
  <c r="AA20" i="9"/>
  <c r="X20" i="9"/>
  <c r="W20" i="9"/>
  <c r="T20" i="9"/>
  <c r="S20" i="9"/>
  <c r="P20" i="9"/>
  <c r="O20" i="9"/>
  <c r="AD19" i="9"/>
  <c r="AC19" i="9"/>
  <c r="AB19" i="9"/>
  <c r="AA19" i="9"/>
  <c r="X19" i="9"/>
  <c r="W19" i="9"/>
  <c r="T19" i="9"/>
  <c r="S19" i="9"/>
  <c r="P19" i="9"/>
  <c r="O19" i="9"/>
  <c r="AD28" i="9"/>
  <c r="AC28" i="9"/>
  <c r="AB28" i="9"/>
  <c r="AA28" i="9"/>
  <c r="X28" i="9"/>
  <c r="AD25" i="9"/>
  <c r="AC25" i="9"/>
  <c r="AB25" i="9"/>
  <c r="AA25" i="9"/>
  <c r="X25" i="9"/>
  <c r="V8" i="9"/>
  <c r="U8" i="9"/>
  <c r="R8" i="9"/>
  <c r="R30" i="9" s="1"/>
  <c r="Q8" i="9"/>
  <c r="AD16" i="9"/>
  <c r="AC16" i="9"/>
  <c r="AB16" i="9"/>
  <c r="AA16" i="9"/>
  <c r="X16" i="9"/>
  <c r="W16" i="9"/>
  <c r="T16" i="9"/>
  <c r="S16" i="9"/>
  <c r="P16" i="9"/>
  <c r="O16" i="9"/>
  <c r="AD13" i="9"/>
  <c r="AC13" i="9"/>
  <c r="AB13" i="9"/>
  <c r="AA13" i="9"/>
  <c r="X13" i="9"/>
  <c r="W13" i="9"/>
  <c r="T13" i="9"/>
  <c r="S13" i="9"/>
  <c r="P13" i="9"/>
  <c r="O13" i="9"/>
  <c r="AB12" i="9"/>
  <c r="AA12" i="9"/>
  <c r="T12" i="9"/>
  <c r="S12" i="9"/>
  <c r="P12" i="9"/>
  <c r="O12" i="9"/>
  <c r="AD17" i="9"/>
  <c r="AC17" i="9"/>
  <c r="AB17" i="9"/>
  <c r="AA17" i="9"/>
  <c r="X17" i="9"/>
  <c r="W17" i="9"/>
  <c r="T17" i="9"/>
  <c r="S17" i="9"/>
  <c r="P17" i="9"/>
  <c r="O17" i="9"/>
  <c r="AB8" i="9"/>
  <c r="AA8" i="9"/>
  <c r="P8" i="9"/>
  <c r="O8" i="9"/>
  <c r="AD18" i="9"/>
  <c r="AC18" i="9"/>
  <c r="AB18" i="9"/>
  <c r="AA18" i="9"/>
  <c r="X18" i="9"/>
  <c r="W18" i="9"/>
  <c r="T18" i="9"/>
  <c r="S18" i="9"/>
  <c r="P18" i="9"/>
  <c r="O18" i="9"/>
  <c r="G38" i="23"/>
  <c r="F38" i="23"/>
  <c r="G30" i="23"/>
  <c r="F30" i="23"/>
  <c r="G29" i="23"/>
  <c r="F29" i="23"/>
  <c r="G28" i="23"/>
  <c r="F28" i="23"/>
  <c r="G27" i="23"/>
  <c r="F27" i="23"/>
  <c r="G15" i="23"/>
  <c r="F15" i="23"/>
  <c r="G14" i="23"/>
  <c r="F14" i="23"/>
  <c r="E39" i="23"/>
  <c r="D39" i="23"/>
  <c r="D37" i="23"/>
  <c r="E9" i="23"/>
  <c r="W8" i="9" l="1"/>
  <c r="AE20" i="9"/>
  <c r="AD8" i="9"/>
  <c r="AD30" i="9" s="1"/>
  <c r="AE24" i="9"/>
  <c r="AF28" i="9"/>
  <c r="U30" i="9"/>
  <c r="V30" i="9"/>
  <c r="W12" i="9"/>
  <c r="AC8" i="9"/>
  <c r="AC30" i="9" s="1"/>
  <c r="Q30" i="9"/>
  <c r="AE19" i="9"/>
  <c r="AE17" i="9"/>
  <c r="AF13" i="9"/>
  <c r="AF19" i="9"/>
  <c r="AF20" i="9"/>
  <c r="AF24" i="9"/>
  <c r="AF25" i="9"/>
  <c r="AE28" i="9"/>
  <c r="AE12" i="9"/>
  <c r="X12" i="9"/>
  <c r="AF12" i="9"/>
  <c r="AE18" i="9"/>
  <c r="AF16" i="9"/>
  <c r="AE16" i="9"/>
  <c r="AE13" i="9"/>
  <c r="AE25" i="9"/>
  <c r="S8" i="9"/>
  <c r="S30" i="9" s="1"/>
  <c r="X8" i="9"/>
  <c r="AF17" i="9"/>
  <c r="T8" i="9"/>
  <c r="AF18" i="9"/>
  <c r="E6" i="23"/>
  <c r="X30" i="9" l="1"/>
  <c r="W30" i="9"/>
  <c r="AF8" i="9"/>
  <c r="AE8" i="9"/>
  <c r="AE30" i="9"/>
  <c r="F40" i="21"/>
  <c r="G40" i="21"/>
  <c r="E41" i="21"/>
  <c r="G37" i="10" l="1"/>
  <c r="G12" i="20" l="1"/>
  <c r="G11" i="20"/>
  <c r="D37" i="10"/>
  <c r="D9" i="23"/>
  <c r="D16" i="23"/>
  <c r="G53" i="21"/>
  <c r="F53" i="21"/>
  <c r="G52" i="21"/>
  <c r="F52" i="21"/>
  <c r="G50" i="21"/>
  <c r="F50" i="21"/>
  <c r="G49" i="21"/>
  <c r="F49" i="21"/>
  <c r="G48" i="21"/>
  <c r="F48" i="21"/>
  <c r="G46" i="21"/>
  <c r="F46" i="21"/>
  <c r="G45" i="21"/>
  <c r="F45" i="21"/>
  <c r="G35" i="21"/>
  <c r="F35" i="21"/>
  <c r="G33" i="21"/>
  <c r="F33" i="21"/>
  <c r="G29" i="21"/>
  <c r="F29" i="21"/>
  <c r="G28" i="21"/>
  <c r="F28" i="21"/>
  <c r="G27" i="21"/>
  <c r="F27" i="21"/>
  <c r="G26" i="21"/>
  <c r="F26" i="21"/>
  <c r="D44" i="21"/>
  <c r="G21" i="21"/>
  <c r="F21" i="21"/>
  <c r="G19" i="21"/>
  <c r="F19" i="21"/>
  <c r="G17" i="21"/>
  <c r="F17" i="21"/>
  <c r="G16" i="21"/>
  <c r="F16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D41" i="21"/>
  <c r="G41" i="21" s="1"/>
  <c r="D25" i="21"/>
  <c r="D6" i="21"/>
  <c r="D6" i="23" l="1"/>
  <c r="F41" i="21"/>
  <c r="G24" i="23"/>
  <c r="F24" i="23"/>
  <c r="G23" i="23"/>
  <c r="F23" i="23"/>
  <c r="G20" i="23"/>
  <c r="F20" i="23"/>
  <c r="G19" i="23"/>
  <c r="F19" i="23"/>
  <c r="G18" i="23"/>
  <c r="F18" i="23"/>
  <c r="G17" i="23"/>
  <c r="F17" i="23"/>
  <c r="G22" i="23"/>
  <c r="F22" i="23"/>
  <c r="G21" i="23"/>
  <c r="F21" i="23"/>
  <c r="I25" i="10" l="1"/>
  <c r="I24" i="10"/>
  <c r="I23" i="10"/>
  <c r="I18" i="10"/>
  <c r="F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F25" i="10"/>
  <c r="F24" i="10"/>
  <c r="F23" i="10"/>
  <c r="I14" i="10"/>
  <c r="F14" i="10"/>
  <c r="I10" i="10"/>
  <c r="I22" i="10" s="1"/>
  <c r="F10" i="10"/>
  <c r="F22" i="10" s="1"/>
  <c r="M37" i="10" l="1"/>
  <c r="C22" i="25"/>
  <c r="C19" i="25"/>
  <c r="C16" i="25"/>
  <c r="C13" i="25"/>
  <c r="C9" i="25"/>
  <c r="C7" i="25"/>
  <c r="G51" i="21" l="1"/>
  <c r="F51" i="21"/>
  <c r="G20" i="25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G27" i="19" l="1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9" i="23"/>
  <c r="G16" i="23"/>
  <c r="G25" i="23"/>
  <c r="G37" i="23"/>
  <c r="G39" i="23"/>
  <c r="G41" i="23"/>
  <c r="G42" i="23"/>
  <c r="G43" i="23"/>
  <c r="G6" i="23"/>
  <c r="F7" i="23"/>
  <c r="F9" i="23"/>
  <c r="F16" i="23"/>
  <c r="F25" i="23"/>
  <c r="F37" i="23"/>
  <c r="F39" i="23"/>
  <c r="F41" i="23"/>
  <c r="F42" i="23"/>
  <c r="F43" i="23"/>
  <c r="F6" i="23"/>
  <c r="F6" i="21"/>
  <c r="G6" i="21"/>
  <c r="G44" i="21" l="1"/>
  <c r="F44" i="21"/>
  <c r="G25" i="21"/>
  <c r="F25" i="21"/>
  <c r="G25" i="19" l="1"/>
  <c r="H25" i="19"/>
  <c r="D36" i="19" l="1"/>
  <c r="E36" i="19"/>
  <c r="F36" i="19"/>
  <c r="D9" i="20"/>
  <c r="E9" i="20"/>
  <c r="F9" i="20"/>
  <c r="H9" i="20" s="1"/>
  <c r="C9" i="20"/>
  <c r="H12" i="20"/>
  <c r="H11" i="20"/>
  <c r="T41" i="9"/>
  <c r="R41" i="9"/>
  <c r="P41" i="9"/>
  <c r="N39" i="9"/>
  <c r="N40" i="9"/>
  <c r="L41" i="9"/>
  <c r="J41" i="9"/>
  <c r="H41" i="9"/>
  <c r="F41" i="9"/>
  <c r="Z30" i="9"/>
  <c r="AB30" i="9" s="1"/>
  <c r="N30" i="9"/>
  <c r="M30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D13" i="2"/>
  <c r="D23" i="2"/>
  <c r="E23" i="2"/>
  <c r="F23" i="2"/>
  <c r="G24" i="19"/>
  <c r="G42" i="19"/>
  <c r="G38" i="19"/>
  <c r="G37" i="19"/>
  <c r="G35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9" i="2"/>
  <c r="G88" i="2"/>
  <c r="H88" i="2"/>
  <c r="N41" i="9"/>
  <c r="H90" i="2"/>
  <c r="H36" i="19"/>
  <c r="G56" i="2"/>
  <c r="H56" i="2"/>
  <c r="H87" i="2"/>
  <c r="G9" i="19"/>
  <c r="H40" i="19"/>
  <c r="H27" i="19"/>
  <c r="D43" i="19"/>
  <c r="G9" i="20"/>
  <c r="T30" i="9"/>
  <c r="P30" i="9"/>
  <c r="O30" i="9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AA30" i="9"/>
  <c r="H43" i="19" l="1"/>
  <c r="G43" i="19"/>
  <c r="G83" i="2"/>
  <c r="H82" i="2"/>
  <c r="G82" i="2"/>
  <c r="H83" i="2"/>
  <c r="Q31" i="9"/>
  <c r="M31" i="9"/>
  <c r="U31" i="9"/>
  <c r="Y31" i="9"/>
  <c r="E86" i="2"/>
  <c r="E92" i="2" s="1"/>
  <c r="E74" i="2"/>
  <c r="E79" i="2" s="1"/>
  <c r="E17" i="19" s="1"/>
  <c r="D74" i="2"/>
  <c r="D79" i="2" s="1"/>
  <c r="D86" i="2"/>
  <c r="D92" i="2" s="1"/>
  <c r="Z31" i="9"/>
  <c r="N31" i="9"/>
  <c r="V31" i="9"/>
  <c r="AF30" i="9"/>
  <c r="R31" i="9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<sst xmlns="http://schemas.openxmlformats.org/spreadsheetml/2006/main" count="644" uniqueCount="343">
  <si>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</si>
  <si>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</si>
  <si>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</si>
  <si>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</si>
  <si>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</si>
  <si>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</si>
  <si>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</si>
  <si>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</si>
  <si>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</si>
  <si>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</si>
  <si>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</si>
  <si>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</si>
  <si>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</si>
  <si>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</si>
  <si>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</si>
  <si>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</si>
  <si>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</si>
  <si>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</si>
  <si>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</si>
  <si>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</si>
  <si>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</si>
  <si>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</si>
  <si>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</si>
  <si>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</si>
  <si>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</si>
  <si>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</si>
  <si>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</si>
  <si>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</si>
  <si>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</si>
  <si>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</si>
  <si>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</si>
  <si>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</si>
  <si>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</si>
  <si>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</si>
  <si>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</si>
  <si>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</si>
  <si>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</si>
  <si>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</si>
  <si>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</si>
  <si>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</si>
  <si>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</si>
  <si>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</si>
  <si>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</si>
  <si>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</si>
  <si>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</si>
  <si>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</si>
  <si>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</si>
  <si>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</si>
  <si>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</si>
  <si>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</si>
  <si>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</si>
  <si>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</si>
  <si>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</si>
  <si>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</si>
  <si>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</si>
  <si>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</si>
  <si>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</si>
  <si>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</si>
  <si>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</si>
  <si>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</si>
  <si>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</si>
  <si>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</si>
  <si>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</si>
  <si>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</si>
  <si>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</si>
  <si>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</si>
  <si>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</si>
  <si>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</si>
  <si>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</si>
  <si>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</si>
  <si>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</si>
  <si>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</si>
  <si>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</si>
  <si>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</si>
  <si>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</si>
  <si>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</si>
  <si>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</si>
  <si>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</si>
  <si>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</si>
  <si>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</si>
  <si>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</si>
  <si>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</si>
  <si>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</si>
  <si>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</si>
  <si>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</si>
  <si>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</si>
  <si>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</si>
  <si>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</si>
  <si>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</si>
  <si>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</si>
  <si>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</si>
  <si>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</si>
  <si>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</si>
  <si>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</si>
  <si>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</si>
  <si>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</si>
  <si>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</si>
  <si>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</si>
  <si>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</si>
  <si>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</si>
  <si>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</si>
  <si>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</si>
  <si>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</si>
  <si>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</si>
  <si>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</si>
  <si>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</si>
  <si>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</si>
  <si>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</si>
  <si>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</si>
  <si>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</si>
  <si>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</si>
  <si>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</si>
  <si>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</si>
  <si>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</si>
  <si>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</si>
  <si>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</si>
  <si>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</si>
  <si>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</si>
  <si>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</si>
  <si>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</si>
  <si>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</si>
  <si>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</si>
  <si>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</si>
  <si>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</si>
  <si>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</si>
  <si>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</si>
  <si>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</si>
  <si>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</si>
  <si>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</si>
  <si>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</si>
  <si>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</si>
  <si>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</si>
  <si>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</si>
  <si>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</si>
  <si>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</si>
  <si>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</si>
  <si>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</si>
  <si>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</si>
  <si>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</si>
  <si>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</si>
  <si>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</si>
  <si>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</si>
  <si>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</si>
  <si>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</si>
  <si>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</si>
  <si>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</si>
  <si>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</si>
  <si>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</si>
  <si>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</si>
  <si>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</si>
  <si>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</si>
  <si>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</si>
  <si>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</si>
  <si>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</si>
  <si>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</si>
  <si>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</si>
  <si>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</si>
  <si>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</si>
  <si>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</si>
  <si>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</si>
  <si>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</si>
  <si>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</si>
  <si>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</si>
  <si>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</si>
  <si>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</si>
  <si>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</si>
  <si>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</si>
  <si>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</si>
  <si>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</si>
  <si>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</si>
  <si>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</si>
  <si>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</si>
  <si>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</si>
  <si>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</si>
  <si>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</si>
  <si>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</si>
  <si>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</si>
  <si>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</si>
  <si>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</si>
  <si>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</si>
  <si>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</si>
  <si>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</si>
  <si>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</si>
  <si>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</si>
  <si>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</si>
  <si>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</si>
  <si>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</si>
  <si>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</si>
  <si>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</si>
  <si>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</si>
  <si>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</si>
  <si>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</si>
  <si>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</si>
  <si>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</si>
  <si>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</si>
  <si>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</si>
  <si>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</si>
  <si>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</si>
  <si>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</si>
  <si>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</si>
  <si>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</si>
  <si>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</si>
  <si>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</si>
  <si>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</si>
  <si>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</si>
  <si>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</si>
  <si>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</si>
  <si>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</si>
  <si>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</si>
  <si>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</si>
  <si>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</si>
  <si>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</si>
  <si>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</si>
  <si>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</si>
  <si>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</si>
  <si>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</si>
  <si>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</si>
  <si>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</si>
  <si>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</si>
  <si>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</si>
  <si>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</si>
  <si>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</si>
  <si>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</si>
  <si>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</si>
  <si>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</si>
  <si>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</si>
  <si>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</si>
  <si>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</si>
  <si>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</si>
  <si>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</si>
  <si>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</si>
  <si>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</si>
  <si>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</si>
  <si>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</si>
  <si>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</si>
  <si>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</si>
  <si>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 КП "МІСЬКИЙ ЛІКУВАЛЬНО-ДІАГНОСТИЧНИЙ ЦЕНТР" 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</si>
  <si>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</si>
  <si>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</si>
  <si>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</si>
  <si>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</si>
  <si>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</si>
  <si>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</si>
  <si>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</si>
  <si>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</si>
  <si>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</si>
  <si>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</si>
  <si>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</si>
  <si>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списання матеріалів</t>
  </si>
  <si>
    <t>витрати на пожежне спостереження</t>
  </si>
  <si>
    <t>витрати матеріалів на спільну діяльність</t>
  </si>
  <si>
    <t>доходи від оренди майна</t>
  </si>
  <si>
    <t>столи, стільці, шафи, жалюзі, тумби, ваги та ін.</t>
  </si>
  <si>
    <t>КП "МІСЬКИЙ ЛІКУВАЛЬНО-ДІАГНОСТИЧНИЙ ЦЕНТР"</t>
  </si>
  <si>
    <t>витрати на супровід комп. Програми та бази мед. кадри України та "Медична статистика"</t>
  </si>
  <si>
    <t>витрати на оренду основних засобів</t>
  </si>
  <si>
    <t>витрати на чистку килимів (компанія "Чисте місто")</t>
  </si>
  <si>
    <t xml:space="preserve">нарахування на преміальні виплати та виплати згідно листків непрацездатності </t>
  </si>
  <si>
    <t>відшкодування  згідно листків непрацездатності (5 днів)</t>
  </si>
  <si>
    <t>преміювання до свят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</si>
  <si>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</si>
  <si>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</si>
  <si>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</si>
  <si>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витрати за надання доступу до онлайн-сервісу E-tender.ua з правом користування програмною продукцією</t>
  </si>
  <si>
    <t>Придбання (виготовлення) основних засобів, усього, у тому числі: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</si>
  <si>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</si>
  <si>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</si>
  <si>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</si>
  <si>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нетипові операційні витрати(списання питної води, стаканчиків,миючих засобів, пакетів для сміття)</t>
  </si>
  <si>
    <t>інші доходи (дохід від безоплатно одержаних основних засобів в частині амортизаційних відрахувань)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</si>
  <si>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</si>
  <si>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</si>
  <si>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реалізація матеріалів та послуг для спільної діяльності</t>
  </si>
  <si>
    <t>витрати на запасні частини для орендованого автомобільного транспорту</t>
  </si>
  <si>
    <t>дохід від безоплатно отриманих реагентів, дезинфікуючих засобів</t>
  </si>
  <si>
    <t xml:space="preserve">                      (ініціали, прізвище)    </t>
  </si>
  <si>
    <t>придбання та оновлення необоротних активів (розшифрувати)</t>
  </si>
  <si>
    <t>витрати на інкасацію Ощадбанк/ АКОРДБАНК</t>
  </si>
  <si>
    <t>витрати на ключі електронно-цифрового підпису</t>
  </si>
  <si>
    <t>витрати за надання доступу до онлайн-сервісу "Медок" з правом користування програмною продукцією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</si>
  <si>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 (відсотки за кредитними договорами)</t>
    </r>
  </si>
  <si>
    <t>голка до аналізатора R-KIT PROBE</t>
  </si>
  <si>
    <t>за 9 місяців 2024 року</t>
  </si>
  <si>
    <t>Факт за 9 місяців 2024 року</t>
  </si>
  <si>
    <t>холтерівська система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</si>
  <si>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</si>
  <si>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</si>
  <si>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</si>
  <si>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</si>
  <si>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</si>
  <si>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</si>
  <si>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ремонт імунохемілюмінесцентного аналізатору SIEMENS IMMULITE 2000</t>
  </si>
  <si>
    <t>моноблок 4 шт</t>
  </si>
  <si>
    <t>витрати на оплату за розрахунково-касове обслуговування УКРСИББАНК</t>
  </si>
  <si>
    <t>витрати за надання доступу до онлайн-сервісу електронного документообігу у "Вчасно"</t>
  </si>
  <si>
    <t>витрати на періодичні видання</t>
  </si>
  <si>
    <t>технічне обслуговування вогнегасників</t>
  </si>
  <si>
    <t>еквайрінг</t>
  </si>
  <si>
    <t>витрати на прибирання території</t>
  </si>
  <si>
    <t xml:space="preserve">витрати на послуги по клінічній лабораторній діагностиці ТОВ "СІНЕВО Україна" </t>
  </si>
  <si>
    <t>витрати на страхування медичних працівників та цивільно правової відповідальності водіїв</t>
  </si>
  <si>
    <t>передача безоплатно отриманих лікарських засобів КНП ВМК №3</t>
  </si>
  <si>
    <t>інші витрати (розшифрувати)</t>
  </si>
  <si>
    <t>Директор  КП “МЛДЦ”</t>
  </si>
  <si>
    <t>Оксана БЛАНАР</t>
  </si>
  <si>
    <t>Директор КП “МЛДЦ”</t>
  </si>
  <si>
    <t xml:space="preserve">Оксана БЛАНАР </t>
  </si>
  <si>
    <t>сервер DELL EMC PE R730</t>
  </si>
  <si>
    <t>жорсткий диск WD14 TB 2шт.</t>
  </si>
  <si>
    <t>накопичувач 4 шт.</t>
  </si>
  <si>
    <t>за 9 місяців 2025 року</t>
  </si>
  <si>
    <t>Звітний за 9 місяців 2025 року</t>
  </si>
  <si>
    <t>План на 9 місяців
2025 року</t>
  </si>
  <si>
    <t>Факт за 9 місяців
2025 року</t>
  </si>
  <si>
    <r>
      <t xml:space="preserve">до звіту про виконання показників фінансового плану за 9 місяців 2025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</si>
  <si>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9 місяців 2024 року
</t>
  </si>
  <si>
    <t>План
звітного 2025 року</t>
  </si>
  <si>
    <t>Факт за 9 місяців 2025 року</t>
  </si>
  <si>
    <t>План на 9 місяців 2025 року</t>
  </si>
  <si>
    <t>7. Джерела капітальних інвестицій за 9 місяців 2025 року</t>
  </si>
  <si>
    <t>Звітне 9 місяців 2025 року</t>
  </si>
  <si>
    <t>фінансова підтримка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</si>
  <si>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моноблок 4 шт.,4 шт.</t>
  </si>
  <si>
    <t>електроні ключі, 10 шт.</t>
  </si>
  <si>
    <t>грошова скринька НРС 13S, 2 шт.</t>
  </si>
  <si>
    <t>інформаційний стенд</t>
  </si>
  <si>
    <t>знак "місце для стоянки"</t>
  </si>
  <si>
    <t>бойлер</t>
  </si>
  <si>
    <t>дефібрилятор зовнішній автоматичний</t>
  </si>
  <si>
    <t>монітор пацієнта</t>
  </si>
  <si>
    <t>банер рекламний 2 шт.</t>
  </si>
  <si>
    <t>вентилятор підлоговий</t>
  </si>
  <si>
    <t>драбина алюмінієва</t>
  </si>
  <si>
    <t>кондиціонер</t>
  </si>
  <si>
    <t>навушники 4 шт</t>
  </si>
  <si>
    <t>тонометри 9 шт</t>
  </si>
  <si>
    <t>послуги з розробки та підтримки веб-сайту</t>
  </si>
  <si>
    <t>послуги по знесенню дерев</t>
  </si>
  <si>
    <t>інші витрати на збут (витрати на розміщення та публікацію інформаційних матеріалів)</t>
  </si>
  <si>
    <t>витрати на паливно-мастильні матеріали для мотокоси</t>
  </si>
  <si>
    <t>витрати на охорону праці,техніку безпеки (випробування засобів захисту)</t>
  </si>
  <si>
    <t>витрати на надання права доступу та супровід "Terralab" для клінічної лабораторії</t>
  </si>
  <si>
    <t>відсотки на залишки коштів на поточних рахунках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</si>
</sst>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6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170" fontId="70" fillId="28" borderId="0" xfId="0" quotePrefix="1" applyNumberFormat="1" applyFont="1" applyFill="1" applyBorder="1" applyAlignment="1">
      <alignment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3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9" fontId="75" fillId="28" borderId="3" xfId="0" applyNumberFormat="1" applyFont="1" applyFill="1" applyBorder="1" applyAlignment="1">
      <alignment horizontal="center" vertical="center" wrapText="1"/>
    </xf>
    <xf numFmtId="179" fontId="76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79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4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4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179" fontId="75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1" fillId="28" borderId="3" xfId="245" applyFont="1" applyFill="1" applyBorder="1" applyAlignment="1">
      <alignment horizontal="left" vertical="center" wrapText="1"/>
    </xf>
    <xf numFmtId="173" fontId="81" fillId="28" borderId="3" xfId="0" applyNumberFormat="1" applyFont="1" applyFill="1" applyBorder="1" applyAlignment="1">
      <alignment horizontal="center" vertical="center" wrapText="1"/>
    </xf>
    <xf numFmtId="169" fontId="81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1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vertical="center"/>
    </xf>
    <xf numFmtId="0" fontId="83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0" fontId="76" fillId="28" borderId="0" xfId="0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170" fontId="76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 vertical="center" wrapText="1" shrinkToFit="1"/>
    </xf>
    <xf numFmtId="0" fontId="76" fillId="28" borderId="0" xfId="0" applyFont="1" applyFill="1" applyAlignment="1">
      <alignment vertical="center"/>
    </xf>
    <xf numFmtId="0" fontId="85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/>
    </xf>
    <xf numFmtId="0" fontId="76" fillId="28" borderId="13" xfId="0" applyFont="1" applyFill="1" applyBorder="1" applyAlignment="1">
      <alignment vertical="center"/>
    </xf>
    <xf numFmtId="0" fontId="76" fillId="28" borderId="13" xfId="0" applyFont="1" applyFill="1" applyBorder="1" applyAlignment="1">
      <alignment horizontal="center" vertical="center"/>
    </xf>
    <xf numFmtId="179" fontId="76" fillId="28" borderId="3" xfId="0" applyNumberFormat="1" applyFont="1" applyFill="1" applyBorder="1" applyAlignment="1">
      <alignment horizontal="right" vertical="center" wrapText="1"/>
    </xf>
    <xf numFmtId="0" fontId="76" fillId="28" borderId="0" xfId="0" applyNumberFormat="1" applyFont="1" applyFill="1" applyBorder="1" applyAlignment="1">
      <alignment horizontal="left" vertical="center" wrapText="1" shrinkToFit="1"/>
    </xf>
    <xf numFmtId="179" fontId="76" fillId="28" borderId="0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right" vertical="center"/>
    </xf>
    <xf numFmtId="169" fontId="75" fillId="28" borderId="0" xfId="0" applyNumberFormat="1" applyFont="1" applyFill="1" applyBorder="1" applyAlignment="1">
      <alignment horizontal="right" vertical="center"/>
    </xf>
    <xf numFmtId="0" fontId="87" fillId="28" borderId="0" xfId="0" applyFont="1" applyFill="1" applyAlignment="1">
      <alignment vertical="center"/>
    </xf>
    <xf numFmtId="0" fontId="76" fillId="28" borderId="3" xfId="0" applyNumberFormat="1" applyFont="1" applyFill="1" applyBorder="1" applyAlignment="1">
      <alignment horizontal="center" vertical="center"/>
    </xf>
    <xf numFmtId="0" fontId="76" fillId="28" borderId="3" xfId="0" applyNumberFormat="1" applyFont="1" applyFill="1" applyBorder="1"/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6" fillId="22" borderId="14" xfId="0" applyFont="1" applyFill="1" applyBorder="1" applyAlignment="1">
      <alignment horizontal="center" vertical="center"/>
    </xf>
    <xf numFmtId="0" fontId="86" fillId="22" borderId="14" xfId="0" applyFont="1" applyFill="1" applyBorder="1" applyAlignment="1">
      <alignment horizontal="center" vertical="center" wrapText="1"/>
    </xf>
    <xf numFmtId="0" fontId="86" fillId="22" borderId="14" xfId="0" applyFont="1" applyFill="1" applyBorder="1" applyAlignment="1">
      <alignment horizontal="center" vertical="center" wrapText="1" shrinkToFit="1"/>
    </xf>
    <xf numFmtId="0" fontId="86" fillId="22" borderId="3" xfId="0" applyFont="1" applyFill="1" applyBorder="1" applyAlignment="1">
      <alignment horizontal="center" vertical="center"/>
    </xf>
    <xf numFmtId="0" fontId="86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6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6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6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179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vertical="center" wrapText="1"/>
    </xf>
    <xf numFmtId="177" fontId="70" fillId="0" borderId="3" xfId="0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0" fontId="90" fillId="22" borderId="27" xfId="0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0" fontId="90" fillId="22" borderId="27" xfId="0" quotePrefix="1" applyFont="1" applyFill="1" applyBorder="1" applyAlignment="1">
      <alignment horizontal="center" vertical="center"/>
    </xf>
    <xf numFmtId="0" fontId="65" fillId="0" borderId="27" xfId="0" applyFont="1" applyBorder="1" applyAlignment="1">
      <alignment horizontal="left" vertical="center"/>
    </xf>
    <xf numFmtId="177" fontId="90" fillId="22" borderId="3" xfId="0" quotePrefix="1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 wrapText="1"/>
    </xf>
    <xf numFmtId="177" fontId="65" fillId="28" borderId="0" xfId="0" quotePrefix="1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vertical="center" wrapText="1"/>
    </xf>
    <xf numFmtId="177" fontId="75" fillId="28" borderId="0" xfId="0" applyNumberFormat="1" applyFont="1" applyFill="1" applyBorder="1" applyAlignment="1">
      <alignment horizontal="right" vertical="center"/>
    </xf>
    <xf numFmtId="177" fontId="5" fillId="0" borderId="28" xfId="0" applyNumberFormat="1" applyFont="1" applyFill="1" applyBorder="1" applyAlignment="1">
      <alignment horizontal="center" vertical="center" wrapText="1"/>
    </xf>
    <xf numFmtId="177" fontId="5" fillId="0" borderId="29" xfId="0" applyNumberFormat="1" applyFont="1" applyFill="1" applyBorder="1" applyAlignment="1">
      <alignment horizontal="center" vertical="center" wrapText="1"/>
    </xf>
    <xf numFmtId="0" fontId="65" fillId="22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6" fillId="28" borderId="3" xfId="0" applyNumberFormat="1" applyFont="1" applyFill="1" applyBorder="1" applyAlignment="1">
      <alignment horizontal="center" vertical="center" wrapText="1" shrinkToFit="1"/>
    </xf>
    <xf numFmtId="177" fontId="5" fillId="0" borderId="33" xfId="0" applyNumberFormat="1" applyFont="1" applyFill="1" applyBorder="1" applyAlignment="1">
      <alignment horizontal="center" vertical="center" wrapText="1"/>
    </xf>
    <xf numFmtId="177" fontId="75" fillId="28" borderId="3" xfId="206" applyNumberFormat="1" applyFont="1" applyFill="1" applyBorder="1" applyAlignment="1">
      <alignment horizontal="right" vertical="center" wrapText="1"/>
    </xf>
    <xf numFmtId="177" fontId="75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206" applyNumberFormat="1" applyFont="1" applyFill="1" applyBorder="1" applyAlignment="1">
      <alignment horizontal="right" vertical="center" wrapText="1"/>
    </xf>
    <xf numFmtId="177" fontId="76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5" fillId="28" borderId="3" xfId="0" applyNumberFormat="1" applyFont="1" applyFill="1" applyBorder="1" applyAlignment="1">
      <alignment vertical="center" wrapText="1"/>
    </xf>
    <xf numFmtId="0" fontId="65" fillId="22" borderId="34" xfId="0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right" vertical="center" wrapText="1"/>
    </xf>
    <xf numFmtId="0" fontId="65" fillId="22" borderId="34" xfId="0" quotePrefix="1" applyFont="1" applyFill="1" applyBorder="1" applyAlignment="1">
      <alignment horizontal="center" vertical="center"/>
    </xf>
    <xf numFmtId="0" fontId="84" fillId="22" borderId="34" xfId="0" quotePrefix="1" applyFont="1" applyFill="1" applyBorder="1" applyAlignment="1">
      <alignment horizontal="center" vertical="center"/>
    </xf>
    <xf numFmtId="179" fontId="84" fillId="28" borderId="34" xfId="0" applyNumberFormat="1" applyFont="1" applyFill="1" applyBorder="1" applyAlignment="1">
      <alignment horizontal="center" vertical="center" wrapText="1"/>
    </xf>
    <xf numFmtId="169" fontId="76" fillId="28" borderId="3" xfId="206" applyNumberFormat="1" applyFont="1" applyFill="1" applyBorder="1" applyAlignment="1">
      <alignment horizontal="right" vertical="center" wrapText="1"/>
    </xf>
    <xf numFmtId="169" fontId="75" fillId="28" borderId="3" xfId="206" applyNumberFormat="1" applyFont="1" applyFill="1" applyBorder="1" applyAlignment="1">
      <alignment horizontal="right" vertical="center" wrapText="1"/>
    </xf>
    <xf numFmtId="180" fontId="81" fillId="28" borderId="3" xfId="0" applyNumberFormat="1" applyFont="1" applyFill="1" applyBorder="1" applyAlignment="1">
      <alignment horizontal="left" vertical="center" wrapText="1"/>
    </xf>
    <xf numFmtId="180" fontId="65" fillId="28" borderId="3" xfId="0" quotePrefix="1" applyNumberFormat="1" applyFont="1" applyFill="1" applyBorder="1" applyAlignment="1">
      <alignment horizontal="center" vertical="center"/>
    </xf>
    <xf numFmtId="180" fontId="81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left" vertical="center" wrapText="1"/>
    </xf>
    <xf numFmtId="180" fontId="65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right" vertical="center" wrapText="1"/>
    </xf>
    <xf numFmtId="180" fontId="65" fillId="28" borderId="3" xfId="0" applyNumberFormat="1" applyFont="1" applyFill="1" applyBorder="1" applyAlignment="1">
      <alignment horizontal="center" vertical="center"/>
    </xf>
    <xf numFmtId="180" fontId="72" fillId="28" borderId="3" xfId="206" applyNumberFormat="1" applyFont="1" applyFill="1" applyBorder="1" applyAlignment="1">
      <alignment horizontal="right" vertical="center" wrapText="1"/>
    </xf>
    <xf numFmtId="0" fontId="76" fillId="0" borderId="34" xfId="0" applyNumberFormat="1" applyFont="1" applyFill="1" applyBorder="1" applyAlignment="1">
      <alignment horizontal="center" vertical="center" wrapText="1" shrinkToFit="1"/>
    </xf>
    <xf numFmtId="0" fontId="75" fillId="0" borderId="34" xfId="0" applyNumberFormat="1" applyFont="1" applyFill="1" applyBorder="1" applyAlignment="1">
      <alignment horizontal="center" vertical="center" wrapText="1" shrinkToFit="1"/>
    </xf>
    <xf numFmtId="177" fontId="75" fillId="0" borderId="34" xfId="0" applyNumberFormat="1" applyFont="1" applyFill="1" applyBorder="1" applyAlignment="1">
      <alignment horizontal="center" vertical="center" wrapText="1"/>
    </xf>
    <xf numFmtId="179" fontId="76" fillId="0" borderId="34" xfId="0" applyNumberFormat="1" applyFont="1" applyFill="1" applyBorder="1" applyAlignment="1">
      <alignment horizontal="center" vertical="center" wrapText="1"/>
    </xf>
    <xf numFmtId="179" fontId="73" fillId="0" borderId="34" xfId="0" applyNumberFormat="1" applyFont="1" applyFill="1" applyBorder="1" applyAlignment="1">
      <alignment horizontal="right" vertical="center" wrapText="1"/>
    </xf>
    <xf numFmtId="177" fontId="76" fillId="0" borderId="34" xfId="0" applyNumberFormat="1" applyFont="1" applyFill="1" applyBorder="1" applyAlignment="1">
      <alignment horizontal="center" vertical="center" wrapText="1"/>
    </xf>
    <xf numFmtId="179" fontId="73" fillId="28" borderId="3" xfId="0" applyNumberFormat="1" applyFont="1" applyFill="1" applyBorder="1" applyAlignment="1">
      <alignment horizontal="right" vertical="center" wrapText="1"/>
    </xf>
    <xf numFmtId="179" fontId="96" fillId="28" borderId="3" xfId="0" applyNumberFormat="1" applyFont="1" applyFill="1" applyBorder="1" applyAlignment="1">
      <alignment horizontal="right" vertical="center" wrapText="1"/>
    </xf>
    <xf numFmtId="177" fontId="81" fillId="0" borderId="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 shrinkToFi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81" fillId="28" borderId="3" xfId="0" applyNumberFormat="1" applyFont="1" applyFill="1" applyBorder="1" applyAlignment="1">
      <alignment horizontal="center" vertical="center" wrapText="1"/>
    </xf>
    <xf numFmtId="177" fontId="81" fillId="28" borderId="27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72" fillId="28" borderId="3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vertical="center"/>
    </xf>
    <xf numFmtId="177" fontId="75" fillId="0" borderId="0" xfId="0" applyNumberFormat="1" applyFont="1" applyFill="1" applyBorder="1" applyAlignment="1">
      <alignment horizontal="right" vertical="center"/>
    </xf>
    <xf numFmtId="177" fontId="76" fillId="0" borderId="14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81" fillId="0" borderId="0" xfId="0" applyNumberFormat="1" applyFont="1" applyFill="1" applyBorder="1" applyAlignment="1">
      <alignment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177" fontId="75" fillId="28" borderId="3" xfId="0" quotePrefix="1" applyNumberFormat="1" applyFont="1" applyFill="1" applyBorder="1" applyAlignment="1">
      <alignment horizontal="center" vertical="center"/>
    </xf>
    <xf numFmtId="177" fontId="76" fillId="28" borderId="3" xfId="0" quotePrefix="1" applyNumberFormat="1" applyFont="1" applyFill="1" applyBorder="1" applyAlignment="1">
      <alignment horizontal="center" vertical="center"/>
    </xf>
    <xf numFmtId="177" fontId="65" fillId="0" borderId="0" xfId="0" applyNumberFormat="1" applyFont="1" applyFill="1" applyAlignment="1">
      <alignment vertical="center"/>
    </xf>
    <xf numFmtId="177" fontId="75" fillId="28" borderId="0" xfId="0" applyNumberFormat="1" applyFont="1" applyFill="1" applyBorder="1" applyAlignment="1">
      <alignment horizontal="left" vertical="center" wrapText="1"/>
    </xf>
    <xf numFmtId="177" fontId="75" fillId="28" borderId="0" xfId="0" quotePrefix="1" applyNumberFormat="1" applyFont="1" applyFill="1" applyBorder="1" applyAlignment="1">
      <alignment horizontal="center"/>
    </xf>
    <xf numFmtId="177" fontId="82" fillId="28" borderId="0" xfId="0" applyNumberFormat="1" applyFont="1" applyFill="1" applyBorder="1" applyAlignment="1">
      <alignment horizontal="center" vertical="center" wrapText="1"/>
    </xf>
    <xf numFmtId="177" fontId="76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Alignment="1">
      <alignment vertical="center"/>
    </xf>
    <xf numFmtId="177" fontId="65" fillId="0" borderId="0" xfId="0" applyNumberFormat="1" applyFont="1" applyFill="1" applyBorder="1" applyAlignment="1">
      <alignment horizontal="left" vertical="center" wrapText="1"/>
    </xf>
    <xf numFmtId="177" fontId="65" fillId="0" borderId="0" xfId="0" applyNumberFormat="1" applyFont="1" applyFill="1" applyBorder="1" applyAlignment="1">
      <alignment vertical="center" wrapText="1"/>
    </xf>
    <xf numFmtId="177" fontId="76" fillId="28" borderId="3" xfId="0" applyNumberFormat="1" applyFont="1" applyFill="1" applyBorder="1" applyAlignment="1">
      <alignment horizontal="right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3" fillId="0" borderId="3" xfId="206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3" fillId="28" borderId="3" xfId="206" applyNumberFormat="1" applyFont="1" applyFill="1" applyBorder="1" applyAlignment="1">
      <alignment horizontal="right" vertical="center" wrapText="1"/>
    </xf>
    <xf numFmtId="177" fontId="96" fillId="28" borderId="3" xfId="0" applyNumberFormat="1" applyFont="1" applyFill="1" applyBorder="1" applyAlignment="1">
      <alignment vertical="center" wrapText="1"/>
    </xf>
    <xf numFmtId="177" fontId="96" fillId="28" borderId="3" xfId="0" applyNumberFormat="1" applyFont="1" applyFill="1" applyBorder="1" applyAlignment="1">
      <alignment horizontal="right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69" fontId="97" fillId="28" borderId="3" xfId="206" applyNumberFormat="1" applyFont="1" applyFill="1" applyBorder="1" applyAlignment="1">
      <alignment horizontal="right" vertical="center" wrapText="1"/>
    </xf>
    <xf numFmtId="173" fontId="75" fillId="28" borderId="3" xfId="0" applyNumberFormat="1" applyFont="1" applyFill="1" applyBorder="1" applyAlignment="1">
      <alignment horizontal="center" vertical="center" wrapText="1"/>
    </xf>
    <xf numFmtId="178" fontId="81" fillId="0" borderId="0" xfId="0" applyNumberFormat="1" applyFont="1" applyFill="1" applyBorder="1" applyAlignment="1">
      <alignment vertical="center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right" vertical="center"/>
    </xf>
    <xf numFmtId="177" fontId="70" fillId="0" borderId="34" xfId="0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vertical="center" wrapText="1" shrinkToFit="1"/>
    </xf>
    <xf numFmtId="0" fontId="76" fillId="28" borderId="0" xfId="0" applyFont="1" applyFill="1" applyBorder="1" applyAlignment="1">
      <alignment vertical="center" wrapText="1" shrinkToFit="1"/>
    </xf>
    <xf numFmtId="0" fontId="75" fillId="28" borderId="0" xfId="0" applyFont="1" applyFill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88" fillId="0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206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9" fillId="0" borderId="28" xfId="0" applyNumberFormat="1" applyFont="1" applyFill="1" applyBorder="1" applyAlignment="1">
      <alignment horizontal="center" vertical="center" wrapText="1"/>
    </xf>
    <xf numFmtId="177" fontId="72" fillId="0" borderId="38" xfId="0" applyNumberFormat="1" applyFont="1" applyFill="1" applyBorder="1" applyAlignment="1">
      <alignment horizontal="center" vertical="center" wrapText="1"/>
    </xf>
    <xf numFmtId="0" fontId="5" fillId="28" borderId="41" xfId="0" applyFont="1" applyFill="1" applyBorder="1" applyAlignment="1">
      <alignment horizontal="left" vertical="center" wrapText="1"/>
    </xf>
    <xf numFmtId="177" fontId="5" fillId="0" borderId="41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177" fontId="73" fillId="0" borderId="0" xfId="0" quotePrefix="1" applyNumberFormat="1" applyFont="1" applyFill="1" applyBorder="1" applyAlignment="1">
      <alignment vertical="center" wrapText="1"/>
    </xf>
    <xf numFmtId="177" fontId="73" fillId="0" borderId="0" xfId="0" quotePrefix="1" applyNumberFormat="1" applyFont="1" applyFill="1" applyBorder="1" applyAlignment="1">
      <alignment horizontal="center" vertical="center"/>
    </xf>
    <xf numFmtId="0" fontId="90" fillId="22" borderId="41" xfId="0" applyFont="1" applyFill="1" applyBorder="1" applyAlignment="1">
      <alignment horizontal="center" vertical="center" wrapText="1"/>
    </xf>
    <xf numFmtId="177" fontId="5" fillId="0" borderId="41" xfId="0" applyNumberFormat="1" applyFont="1" applyFill="1" applyBorder="1" applyAlignment="1">
      <alignment horizontal="right" vertical="center" wrapText="1"/>
    </xf>
    <xf numFmtId="177" fontId="65" fillId="28" borderId="41" xfId="0" applyNumberFormat="1" applyFont="1" applyFill="1" applyBorder="1" applyAlignment="1">
      <alignment horizontal="center" vertical="center" wrapText="1"/>
    </xf>
    <xf numFmtId="177" fontId="72" fillId="28" borderId="41" xfId="0" applyNumberFormat="1" applyFont="1" applyFill="1" applyBorder="1" applyAlignment="1">
      <alignment horizontal="center" vertical="center" wrapText="1"/>
    </xf>
    <xf numFmtId="177" fontId="65" fillId="22" borderId="41" xfId="0" quotePrefix="1" applyNumberFormat="1" applyFont="1" applyFill="1" applyBorder="1" applyAlignment="1">
      <alignment horizontal="center" vertical="center"/>
    </xf>
    <xf numFmtId="180" fontId="5" fillId="0" borderId="41" xfId="0" applyNumberFormat="1" applyFont="1" applyFill="1" applyBorder="1" applyAlignment="1">
      <alignment horizontal="left" vertical="center" wrapText="1"/>
    </xf>
    <xf numFmtId="180" fontId="65" fillId="0" borderId="41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0" fontId="97" fillId="28" borderId="3" xfId="206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5" fillId="0" borderId="42" xfId="0" applyNumberFormat="1" applyFont="1" applyFill="1" applyBorder="1" applyAlignment="1">
      <alignment horizontal="center" vertical="center" wrapText="1"/>
    </xf>
    <xf numFmtId="0" fontId="5" fillId="28" borderId="43" xfId="0" applyFont="1" applyFill="1" applyBorder="1" applyAlignment="1">
      <alignment horizontal="left" vertical="center" wrapText="1"/>
    </xf>
    <xf numFmtId="177" fontId="5" fillId="0" borderId="43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left" vertical="center" wrapText="1"/>
    </xf>
    <xf numFmtId="180" fontId="5" fillId="0" borderId="43" xfId="0" applyNumberFormat="1" applyFont="1" applyFill="1" applyBorder="1" applyAlignment="1">
      <alignment horizontal="left" vertical="center" wrapText="1"/>
    </xf>
    <xf numFmtId="180" fontId="65" fillId="0" borderId="43" xfId="0" applyNumberFormat="1" applyFont="1" applyFill="1" applyBorder="1" applyAlignment="1">
      <alignment horizontal="center" vertical="center" wrapText="1"/>
    </xf>
    <xf numFmtId="177" fontId="5" fillId="0" borderId="43" xfId="0" applyNumberFormat="1" applyFont="1" applyFill="1" applyBorder="1" applyAlignment="1">
      <alignment horizontal="right" vertical="center" wrapText="1"/>
    </xf>
    <xf numFmtId="180" fontId="65" fillId="0" borderId="43" xfId="0" applyNumberFormat="1" applyFont="1" applyFill="1" applyBorder="1" applyAlignment="1">
      <alignment horizontal="left" vertical="center"/>
    </xf>
    <xf numFmtId="180" fontId="76" fillId="28" borderId="44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3" fontId="81" fillId="0" borderId="3" xfId="0" applyNumberFormat="1" applyFont="1" applyFill="1" applyBorder="1" applyAlignment="1">
      <alignment horizontal="center"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179" fontId="90" fillId="0" borderId="27" xfId="0" applyNumberFormat="1" applyFont="1" applyFill="1" applyBorder="1" applyAlignment="1">
      <alignment horizontal="center" vertical="center" wrapText="1"/>
    </xf>
    <xf numFmtId="177" fontId="90" fillId="0" borderId="3" xfId="0" quotePrefix="1" applyNumberFormat="1" applyFont="1" applyFill="1" applyBorder="1" applyAlignment="1">
      <alignment horizontal="center" vertical="center"/>
    </xf>
    <xf numFmtId="179" fontId="65" fillId="0" borderId="41" xfId="0" applyNumberFormat="1" applyFont="1" applyFill="1" applyBorder="1" applyAlignment="1">
      <alignment horizontal="center" vertical="center" wrapText="1"/>
    </xf>
    <xf numFmtId="179" fontId="65" fillId="0" borderId="34" xfId="0" applyNumberFormat="1" applyFont="1" applyFill="1" applyBorder="1" applyAlignment="1">
      <alignment horizontal="center" vertical="center" wrapText="1"/>
    </xf>
    <xf numFmtId="3" fontId="76" fillId="0" borderId="44" xfId="0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right" vertical="center" wrapText="1"/>
    </xf>
    <xf numFmtId="169" fontId="76" fillId="28" borderId="3" xfId="0" applyNumberFormat="1" applyFont="1" applyFill="1" applyBorder="1" applyAlignment="1">
      <alignment horizontal="right" vertical="center"/>
    </xf>
    <xf numFmtId="178" fontId="96" fillId="28" borderId="3" xfId="0" applyNumberFormat="1" applyFont="1" applyFill="1" applyBorder="1" applyAlignment="1">
      <alignment horizontal="right" vertical="center" wrapText="1"/>
    </xf>
    <xf numFmtId="3" fontId="76" fillId="0" borderId="3" xfId="0" applyNumberFormat="1" applyFont="1" applyFill="1" applyBorder="1" applyAlignment="1">
      <alignment horizontal="right" vertical="center" wrapText="1"/>
    </xf>
    <xf numFmtId="0" fontId="76" fillId="0" borderId="3" xfId="0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0" fontId="5" fillId="28" borderId="48" xfId="0" applyFont="1" applyFill="1" applyBorder="1" applyAlignment="1">
      <alignment horizontal="left" vertical="center" wrapText="1"/>
    </xf>
    <xf numFmtId="0" fontId="90" fillId="22" borderId="48" xfId="0" applyFont="1" applyFill="1" applyBorder="1" applyAlignment="1">
      <alignment horizontal="center" vertical="center" wrapText="1"/>
    </xf>
    <xf numFmtId="177" fontId="5" fillId="0" borderId="48" xfId="0" applyNumberFormat="1" applyFont="1" applyFill="1" applyBorder="1" applyAlignment="1">
      <alignment horizontal="right" vertical="center" wrapText="1"/>
    </xf>
    <xf numFmtId="179" fontId="65" fillId="0" borderId="48" xfId="0" applyNumberFormat="1" applyFont="1" applyFill="1" applyBorder="1" applyAlignment="1">
      <alignment horizontal="center" vertical="center" wrapText="1"/>
    </xf>
    <xf numFmtId="177" fontId="65" fillId="28" borderId="48" xfId="0" applyNumberFormat="1" applyFont="1" applyFill="1" applyBorder="1" applyAlignment="1">
      <alignment horizontal="center" vertical="center" wrapText="1"/>
    </xf>
    <xf numFmtId="177" fontId="72" fillId="28" borderId="48" xfId="0" applyNumberFormat="1" applyFont="1" applyFill="1" applyBorder="1" applyAlignment="1">
      <alignment horizontal="center" vertical="center" wrapText="1"/>
    </xf>
    <xf numFmtId="180" fontId="65" fillId="0" borderId="48" xfId="0" applyNumberFormat="1" applyFont="1" applyFill="1" applyBorder="1" applyAlignment="1">
      <alignment horizontal="left" vertical="center"/>
    </xf>
    <xf numFmtId="180" fontId="5" fillId="0" borderId="48" xfId="0" applyNumberFormat="1" applyFont="1" applyFill="1" applyBorder="1" applyAlignment="1">
      <alignment horizontal="left" vertical="center" wrapText="1"/>
    </xf>
    <xf numFmtId="180" fontId="65" fillId="0" borderId="48" xfId="0" applyNumberFormat="1" applyFont="1" applyFill="1" applyBorder="1" applyAlignment="1">
      <alignment horizontal="center" vertical="center" wrapText="1"/>
    </xf>
    <xf numFmtId="0" fontId="65" fillId="22" borderId="48" xfId="0" quotePrefix="1" applyFont="1" applyFill="1" applyBorder="1" applyAlignment="1">
      <alignment horizontal="center" vertical="center"/>
    </xf>
    <xf numFmtId="177" fontId="5" fillId="30" borderId="48" xfId="0" applyNumberFormat="1" applyFont="1" applyFill="1" applyBorder="1" applyAlignment="1">
      <alignment horizontal="right" vertical="center" wrapText="1"/>
    </xf>
    <xf numFmtId="179" fontId="65" fillId="28" borderId="48" xfId="0" applyNumberFormat="1" applyFont="1" applyFill="1" applyBorder="1" applyAlignment="1">
      <alignment horizontal="center" vertical="center" wrapText="1"/>
    </xf>
    <xf numFmtId="177" fontId="5" fillId="0" borderId="49" xfId="0" applyNumberFormat="1" applyFont="1" applyFill="1" applyBorder="1" applyAlignment="1">
      <alignment horizontal="center" vertical="center" wrapText="1"/>
    </xf>
    <xf numFmtId="177" fontId="72" fillId="0" borderId="27" xfId="0" applyNumberFormat="1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7" fontId="4" fillId="0" borderId="49" xfId="0" applyNumberFormat="1" applyFont="1" applyFill="1" applyBorder="1" applyAlignment="1">
      <alignment horizontal="center" vertical="center" wrapText="1"/>
    </xf>
    <xf numFmtId="177" fontId="96" fillId="28" borderId="3" xfId="206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79" fillId="0" borderId="4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79" fillId="0" borderId="2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79" fillId="0" borderId="39" xfId="0" applyFont="1" applyFill="1" applyBorder="1" applyAlignment="1">
      <alignment horizontal="center" vertical="center" wrapText="1"/>
    </xf>
    <xf numFmtId="178" fontId="79" fillId="0" borderId="39" xfId="0" applyNumberFormat="1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78" fontId="6" fillId="0" borderId="49" xfId="0" applyNumberFormat="1" applyFont="1" applyFill="1" applyBorder="1" applyAlignment="1">
      <alignment horizontal="center" vertical="center" wrapText="1"/>
    </xf>
    <xf numFmtId="178" fontId="6" fillId="0" borderId="39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79" fillId="0" borderId="38" xfId="0" applyFont="1" applyFill="1" applyBorder="1" applyAlignment="1">
      <alignment horizontal="center" vertical="center" wrapText="1"/>
    </xf>
    <xf numFmtId="178" fontId="6" fillId="0" borderId="38" xfId="0" applyNumberFormat="1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0" fontId="79" fillId="0" borderId="27" xfId="0" quotePrefix="1" applyFont="1" applyFill="1" applyBorder="1" applyAlignment="1">
      <alignment horizontal="center" vertical="center"/>
    </xf>
    <xf numFmtId="0" fontId="79" fillId="0" borderId="49" xfId="0" quotePrefix="1" applyFont="1" applyFill="1" applyBorder="1" applyAlignment="1">
      <alignment horizontal="center" vertical="center"/>
    </xf>
    <xf numFmtId="0" fontId="79" fillId="0" borderId="28" xfId="0" quotePrefix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 wrapText="1"/>
    </xf>
    <xf numFmtId="0" fontId="79" fillId="0" borderId="42" xfId="0" quotePrefix="1" applyFont="1" applyFill="1" applyBorder="1" applyAlignment="1">
      <alignment horizontal="center" vertical="center"/>
    </xf>
    <xf numFmtId="0" fontId="79" fillId="0" borderId="33" xfId="0" quotePrefix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38" xfId="0" quotePrefix="1" applyFont="1" applyFill="1" applyBorder="1" applyAlignment="1">
      <alignment horizontal="center" vertical="center"/>
    </xf>
    <xf numFmtId="0" fontId="79" fillId="0" borderId="40" xfId="0" quotePrefix="1" applyFont="1" applyFill="1" applyBorder="1" applyAlignment="1">
      <alignment horizontal="center" vertical="center"/>
    </xf>
    <xf numFmtId="0" fontId="79" fillId="0" borderId="43" xfId="0" quotePrefix="1" applyFont="1" applyFill="1" applyBorder="1" applyAlignment="1">
      <alignment horizontal="center" vertical="center"/>
    </xf>
    <xf numFmtId="0" fontId="79" fillId="0" borderId="41" xfId="0" quotePrefix="1" applyFont="1" applyFill="1" applyBorder="1" applyAlignment="1">
      <alignment horizontal="center" vertical="center"/>
    </xf>
    <xf numFmtId="178" fontId="77" fillId="0" borderId="41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77" fontId="5" fillId="0" borderId="0" xfId="0" quotePrefix="1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5" fillId="28" borderId="50" xfId="0" applyFont="1" applyFill="1" applyBorder="1" applyAlignment="1">
      <alignment horizontal="left" vertical="center" wrapText="1"/>
    </xf>
    <xf numFmtId="0" fontId="90" fillId="22" borderId="50" xfId="0" applyFont="1" applyFill="1" applyBorder="1" applyAlignment="1">
      <alignment horizontal="center" vertical="center" wrapText="1"/>
    </xf>
    <xf numFmtId="177" fontId="5" fillId="0" borderId="50" xfId="0" applyNumberFormat="1" applyFont="1" applyFill="1" applyBorder="1" applyAlignment="1">
      <alignment horizontal="right" vertical="center" wrapText="1"/>
    </xf>
    <xf numFmtId="179" fontId="65" fillId="0" borderId="50" xfId="0" applyNumberFormat="1" applyFont="1" applyFill="1" applyBorder="1" applyAlignment="1">
      <alignment horizontal="center" vertical="center" wrapText="1"/>
    </xf>
    <xf numFmtId="177" fontId="72" fillId="28" borderId="50" xfId="0" applyNumberFormat="1" applyFont="1" applyFill="1" applyBorder="1" applyAlignment="1">
      <alignment horizontal="center" vertical="center" wrapText="1"/>
    </xf>
    <xf numFmtId="0" fontId="75" fillId="0" borderId="51" xfId="0" applyNumberFormat="1" applyFont="1" applyFill="1" applyBorder="1" applyAlignment="1">
      <alignment horizontal="center" vertical="center" wrapText="1" shrinkToFit="1"/>
    </xf>
    <xf numFmtId="0" fontId="76" fillId="0" borderId="52" xfId="0" applyNumberFormat="1" applyFont="1" applyFill="1" applyBorder="1" applyAlignment="1">
      <alignment horizontal="left" vertical="center" wrapText="1" shrinkToFit="1"/>
    </xf>
    <xf numFmtId="179" fontId="75" fillId="0" borderId="34" xfId="0" applyNumberFormat="1" applyFont="1" applyFill="1" applyBorder="1" applyAlignment="1">
      <alignment horizontal="center" vertical="center" wrapText="1"/>
    </xf>
    <xf numFmtId="0" fontId="76" fillId="0" borderId="44" xfId="0" applyFont="1" applyFill="1" applyBorder="1" applyAlignment="1">
      <alignment horizontal="right" vertical="center"/>
    </xf>
    <xf numFmtId="0" fontId="81" fillId="0" borderId="3" xfId="245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center" vertical="center"/>
    </xf>
    <xf numFmtId="169" fontId="81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81" fillId="0" borderId="3" xfId="0" quotePrefix="1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 wrapText="1"/>
    </xf>
    <xf numFmtId="180" fontId="65" fillId="0" borderId="53" xfId="0" applyNumberFormat="1" applyFont="1" applyFill="1" applyBorder="1" applyAlignment="1">
      <alignment horizontal="left" vertical="center"/>
    </xf>
    <xf numFmtId="180" fontId="5" fillId="0" borderId="53" xfId="0" applyNumberFormat="1" applyFont="1" applyFill="1" applyBorder="1" applyAlignment="1">
      <alignment horizontal="left" vertical="center" wrapText="1"/>
    </xf>
    <xf numFmtId="0" fontId="65" fillId="0" borderId="53" xfId="0" applyFont="1" applyFill="1" applyBorder="1" applyAlignment="1">
      <alignment horizontal="left" vertical="center"/>
    </xf>
    <xf numFmtId="177" fontId="5" fillId="0" borderId="53" xfId="0" applyNumberFormat="1" applyFont="1" applyFill="1" applyBorder="1" applyAlignment="1">
      <alignment horizontal="right" vertical="center" wrapText="1"/>
    </xf>
    <xf numFmtId="0" fontId="65" fillId="0" borderId="54" xfId="0" applyFont="1" applyFill="1" applyBorder="1" applyAlignment="1">
      <alignment horizontal="left" vertical="center"/>
    </xf>
    <xf numFmtId="0" fontId="65" fillId="22" borderId="54" xfId="0" quotePrefix="1" applyFont="1" applyFill="1" applyBorder="1" applyAlignment="1">
      <alignment horizontal="center" vertical="center"/>
    </xf>
    <xf numFmtId="177" fontId="5" fillId="0" borderId="54" xfId="0" applyNumberFormat="1" applyFont="1" applyFill="1" applyBorder="1" applyAlignment="1">
      <alignment horizontal="right" vertical="center" wrapText="1"/>
    </xf>
    <xf numFmtId="179" fontId="65" fillId="0" borderId="54" xfId="0" applyNumberFormat="1" applyFont="1" applyFill="1" applyBorder="1" applyAlignment="1">
      <alignment horizontal="center" vertical="center" wrapText="1"/>
    </xf>
    <xf numFmtId="177" fontId="65" fillId="28" borderId="54" xfId="0" applyNumberFormat="1" applyFont="1" applyFill="1" applyBorder="1" applyAlignment="1">
      <alignment horizontal="center" vertical="center" wrapText="1"/>
    </xf>
    <xf numFmtId="177" fontId="72" fillId="28" borderId="54" xfId="0" applyNumberFormat="1" applyFont="1" applyFill="1" applyBorder="1" applyAlignment="1">
      <alignment horizontal="center" vertical="center" wrapText="1"/>
    </xf>
    <xf numFmtId="179" fontId="96" fillId="0" borderId="34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79" fillId="0" borderId="55" xfId="0" quotePrefix="1" applyFont="1" applyFill="1" applyBorder="1" applyAlignment="1">
      <alignment horizontal="center" vertical="center"/>
    </xf>
    <xf numFmtId="177" fontId="5" fillId="0" borderId="55" xfId="0" applyNumberFormat="1" applyFont="1" applyFill="1" applyBorder="1" applyAlignment="1">
      <alignment horizontal="center" vertical="center" wrapText="1"/>
    </xf>
    <xf numFmtId="177" fontId="72" fillId="0" borderId="55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0" fontId="79" fillId="0" borderId="56" xfId="0" quotePrefix="1" applyFont="1" applyFill="1" applyBorder="1" applyAlignment="1">
      <alignment horizontal="center" vertical="center"/>
    </xf>
    <xf numFmtId="177" fontId="5" fillId="0" borderId="56" xfId="0" applyNumberFormat="1" applyFont="1" applyFill="1" applyBorder="1" applyAlignment="1">
      <alignment horizontal="center" vertical="center" wrapText="1"/>
    </xf>
    <xf numFmtId="178" fontId="6" fillId="0" borderId="56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79" fillId="0" borderId="57" xfId="0" quotePrefix="1" applyFont="1" applyFill="1" applyBorder="1" applyAlignment="1">
      <alignment horizontal="center" vertical="center"/>
    </xf>
    <xf numFmtId="177" fontId="5" fillId="0" borderId="57" xfId="0" applyNumberFormat="1" applyFont="1" applyFill="1" applyBorder="1" applyAlignment="1">
      <alignment horizontal="center" vertical="center" wrapText="1"/>
    </xf>
    <xf numFmtId="178" fontId="77" fillId="0" borderId="57" xfId="0" applyNumberFormat="1" applyFont="1" applyFill="1" applyBorder="1" applyAlignment="1">
      <alignment horizontal="center" vertical="center" wrapText="1"/>
    </xf>
    <xf numFmtId="178" fontId="6" fillId="0" borderId="43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79" fillId="0" borderId="58" xfId="0" applyFont="1" applyFill="1" applyBorder="1" applyAlignment="1">
      <alignment horizontal="center" vertical="center" wrapText="1"/>
    </xf>
    <xf numFmtId="177" fontId="5" fillId="0" borderId="5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173" fontId="66" fillId="0" borderId="3" xfId="0" applyNumberFormat="1" applyFont="1" applyFill="1" applyBorder="1" applyAlignment="1">
      <alignment horizontal="center" vertical="center" wrapText="1"/>
    </xf>
    <xf numFmtId="177" fontId="81" fillId="0" borderId="3" xfId="0" applyNumberFormat="1" applyFont="1" applyFill="1" applyBorder="1" applyAlignment="1">
      <alignment horizontal="center" vertical="center" wrapText="1"/>
    </xf>
    <xf numFmtId="3" fontId="76" fillId="0" borderId="44" xfId="0" applyNumberFormat="1" applyFont="1" applyFill="1" applyBorder="1" applyAlignment="1">
      <alignment horizontal="right" vertical="center"/>
    </xf>
    <xf numFmtId="177" fontId="76" fillId="0" borderId="44" xfId="0" applyNumberFormat="1" applyFont="1" applyFill="1" applyBorder="1" applyAlignment="1">
      <alignment horizontal="right" vertical="center" wrapText="1"/>
    </xf>
    <xf numFmtId="179" fontId="75" fillId="0" borderId="3" xfId="0" applyNumberFormat="1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173" fontId="75" fillId="0" borderId="3" xfId="0" applyNumberFormat="1" applyFont="1" applyFill="1" applyBorder="1" applyAlignment="1">
      <alignment horizontal="center" vertical="center" wrapText="1"/>
    </xf>
    <xf numFmtId="177" fontId="80" fillId="0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left" vertical="center"/>
    </xf>
    <xf numFmtId="177" fontId="65" fillId="28" borderId="0" xfId="0" applyNumberFormat="1" applyFont="1" applyFill="1" applyAlignment="1">
      <alignment horizontal="center" vertical="center"/>
    </xf>
    <xf numFmtId="177" fontId="76" fillId="0" borderId="0" xfId="0" applyNumberFormat="1" applyFont="1" applyFill="1" applyBorder="1" applyAlignment="1">
      <alignment horizontal="left" vertical="center" wrapText="1"/>
    </xf>
    <xf numFmtId="177" fontId="82" fillId="0" borderId="0" xfId="0" applyNumberFormat="1" applyFont="1" applyFill="1" applyBorder="1" applyAlignment="1">
      <alignment horizontal="center" vertical="center"/>
    </xf>
    <xf numFmtId="177" fontId="68" fillId="0" borderId="0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7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1" fillId="28" borderId="3" xfId="245" applyFont="1" applyFill="1" applyBorder="1" applyAlignment="1">
      <alignment horizontal="center" vertical="center" wrapText="1"/>
    </xf>
    <xf numFmtId="0" fontId="81" fillId="0" borderId="3" xfId="245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83" fillId="0" borderId="0" xfId="0" applyNumberFormat="1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 wrapText="1"/>
    </xf>
    <xf numFmtId="0" fontId="76" fillId="0" borderId="3" xfId="245" applyFont="1" applyFill="1" applyBorder="1" applyAlignment="1">
      <alignment horizontal="center" vertical="center"/>
    </xf>
    <xf numFmtId="170" fontId="70" fillId="28" borderId="0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78" fontId="75" fillId="28" borderId="15" xfId="206" applyNumberFormat="1" applyFont="1" applyFill="1" applyBorder="1" applyAlignment="1">
      <alignment horizontal="right" vertical="center" wrapText="1"/>
    </xf>
    <xf numFmtId="178" fontId="75" fillId="28" borderId="16" xfId="206" applyNumberFormat="1" applyFont="1" applyFill="1" applyBorder="1" applyAlignment="1">
      <alignment horizontal="right" vertical="center" wrapText="1"/>
    </xf>
    <xf numFmtId="178" fontId="76" fillId="28" borderId="15" xfId="206" applyNumberFormat="1" applyFont="1" applyFill="1" applyBorder="1" applyAlignment="1">
      <alignment horizontal="right" vertical="center" wrapText="1"/>
    </xf>
    <xf numFmtId="178" fontId="76" fillId="28" borderId="16" xfId="206" applyNumberFormat="1" applyFont="1" applyFill="1" applyBorder="1" applyAlignment="1">
      <alignment horizontal="right" vertical="center" wrapText="1"/>
    </xf>
    <xf numFmtId="177" fontId="76" fillId="28" borderId="45" xfId="0" applyNumberFormat="1" applyFont="1" applyFill="1" applyBorder="1" applyAlignment="1">
      <alignment horizontal="center" vertical="center" wrapText="1"/>
    </xf>
    <xf numFmtId="177" fontId="76" fillId="28" borderId="46" xfId="0" applyNumberFormat="1" applyFont="1" applyFill="1" applyBorder="1" applyAlignment="1">
      <alignment horizontal="center" vertical="center" wrapText="1"/>
    </xf>
    <xf numFmtId="177" fontId="76" fillId="28" borderId="52" xfId="0" applyNumberFormat="1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6" fillId="0" borderId="15" xfId="0" applyFont="1" applyFill="1" applyBorder="1" applyAlignment="1">
      <alignment horizontal="center"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177" fontId="75" fillId="0" borderId="15" xfId="0" applyNumberFormat="1" applyFont="1" applyFill="1" applyBorder="1" applyAlignment="1">
      <alignment horizontal="center" vertical="center" wrapText="1"/>
    </xf>
    <xf numFmtId="177" fontId="75" fillId="0" borderId="17" xfId="0" applyNumberFormat="1" applyFont="1" applyFill="1" applyBorder="1" applyAlignment="1">
      <alignment horizontal="center" vertical="center" wrapText="1"/>
    </xf>
    <xf numFmtId="177" fontId="75" fillId="0" borderId="16" xfId="0" applyNumberFormat="1" applyFont="1" applyFill="1" applyBorder="1" applyAlignment="1">
      <alignment horizontal="center" vertical="center" wrapText="1"/>
    </xf>
    <xf numFmtId="177" fontId="75" fillId="0" borderId="45" xfId="0" applyNumberFormat="1" applyFont="1" applyFill="1" applyBorder="1" applyAlignment="1">
      <alignment horizontal="center" vertical="center" wrapText="1"/>
    </xf>
    <xf numFmtId="177" fontId="75" fillId="0" borderId="46" xfId="0" applyNumberFormat="1" applyFont="1" applyFill="1" applyBorder="1" applyAlignment="1">
      <alignment horizontal="center" vertical="center" wrapText="1"/>
    </xf>
    <xf numFmtId="177" fontId="75" fillId="0" borderId="52" xfId="0" applyNumberFormat="1" applyFont="1" applyFill="1" applyBorder="1" applyAlignment="1">
      <alignment horizontal="center" vertical="center" wrapText="1"/>
    </xf>
    <xf numFmtId="177" fontId="76" fillId="0" borderId="45" xfId="0" applyNumberFormat="1" applyFont="1" applyFill="1" applyBorder="1" applyAlignment="1">
      <alignment horizontal="center" vertical="center" wrapText="1"/>
    </xf>
    <xf numFmtId="177" fontId="76" fillId="0" borderId="46" xfId="0" applyNumberFormat="1" applyFont="1" applyFill="1" applyBorder="1" applyAlignment="1">
      <alignment horizontal="center" vertical="center" wrapText="1"/>
    </xf>
    <xf numFmtId="177" fontId="76" fillId="0" borderId="52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justify" vertical="center" wrapText="1" shrinkToFit="1"/>
    </xf>
    <xf numFmtId="0" fontId="75" fillId="28" borderId="3" xfId="0" applyFont="1" applyFill="1" applyBorder="1" applyAlignment="1">
      <alignment horizontal="left" vertical="center" wrapText="1"/>
    </xf>
    <xf numFmtId="0" fontId="76" fillId="28" borderId="3" xfId="0" applyFont="1" applyFill="1" applyBorder="1" applyAlignment="1">
      <alignment horizontal="left" vertical="center" wrapText="1"/>
    </xf>
    <xf numFmtId="0" fontId="68" fillId="28" borderId="0" xfId="0" applyFont="1" applyFill="1" applyBorder="1" applyAlignment="1">
      <alignment vertical="center"/>
    </xf>
    <xf numFmtId="0" fontId="76" fillId="28" borderId="20" xfId="0" applyFont="1" applyFill="1" applyBorder="1" applyAlignment="1">
      <alignment horizontal="center" vertical="center" wrapText="1"/>
    </xf>
    <xf numFmtId="0" fontId="76" fillId="28" borderId="18" xfId="0" applyFont="1" applyFill="1" applyBorder="1" applyAlignment="1">
      <alignment horizontal="center" vertical="center" wrapText="1"/>
    </xf>
    <xf numFmtId="0" fontId="76" fillId="28" borderId="21" xfId="0" applyFont="1" applyFill="1" applyBorder="1" applyAlignment="1">
      <alignment horizontal="center" vertical="center" wrapText="1"/>
    </xf>
    <xf numFmtId="0" fontId="76" fillId="28" borderId="22" xfId="0" applyFont="1" applyFill="1" applyBorder="1" applyAlignment="1">
      <alignment horizontal="center" vertical="center" wrapText="1"/>
    </xf>
    <xf numFmtId="0" fontId="76" fillId="28" borderId="13" xfId="0" applyFont="1" applyFill="1" applyBorder="1" applyAlignment="1">
      <alignment horizontal="center" vertical="center" wrapText="1"/>
    </xf>
    <xf numFmtId="0" fontId="76" fillId="28" borderId="23" xfId="0" applyFont="1" applyFill="1" applyBorder="1" applyAlignment="1">
      <alignment horizontal="center" vertical="center" wrapText="1"/>
    </xf>
    <xf numFmtId="177" fontId="75" fillId="28" borderId="45" xfId="0" applyNumberFormat="1" applyFont="1" applyFill="1" applyBorder="1" applyAlignment="1">
      <alignment horizontal="center" vertical="center" wrapText="1"/>
    </xf>
    <xf numFmtId="177" fontId="75" fillId="28" borderId="46" xfId="0" applyNumberFormat="1" applyFont="1" applyFill="1" applyBorder="1" applyAlignment="1">
      <alignment horizontal="center" vertical="center" wrapText="1"/>
    </xf>
    <xf numFmtId="177" fontId="75" fillId="28" borderId="52" xfId="0" applyNumberFormat="1" applyFont="1" applyFill="1" applyBorder="1" applyAlignment="1">
      <alignment horizontal="center" vertical="center" wrapText="1"/>
    </xf>
    <xf numFmtId="0" fontId="89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81" fillId="28" borderId="15" xfId="0" applyFont="1" applyFill="1" applyBorder="1" applyAlignment="1">
      <alignment horizontal="left" vertical="center"/>
    </xf>
    <xf numFmtId="0" fontId="81" fillId="28" borderId="17" xfId="0" applyFont="1" applyFill="1" applyBorder="1" applyAlignment="1">
      <alignment horizontal="left" vertical="center"/>
    </xf>
    <xf numFmtId="0" fontId="81" fillId="28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30" xfId="0" applyFont="1" applyFill="1" applyBorder="1" applyAlignment="1">
      <alignment horizontal="left" vertical="center" wrapText="1"/>
    </xf>
    <xf numFmtId="0" fontId="98" fillId="0" borderId="31" xfId="0" applyFont="1" applyBorder="1" applyAlignment="1">
      <alignment vertical="center" wrapText="1"/>
    </xf>
    <xf numFmtId="0" fontId="98" fillId="0" borderId="32" xfId="0" applyFont="1" applyBorder="1" applyAlignment="1">
      <alignment vertical="center" wrapText="1"/>
    </xf>
    <xf numFmtId="0" fontId="76" fillId="28" borderId="35" xfId="0" applyNumberFormat="1" applyFont="1" applyFill="1" applyBorder="1" applyAlignment="1">
      <alignment horizontal="left" vertical="center" wrapText="1" shrinkToFit="1"/>
    </xf>
    <xf numFmtId="0" fontId="76" fillId="28" borderId="36" xfId="0" applyNumberFormat="1" applyFont="1" applyFill="1" applyBorder="1" applyAlignment="1">
      <alignment horizontal="left" vertical="center" wrapText="1" shrinkToFit="1"/>
    </xf>
    <xf numFmtId="0" fontId="76" fillId="28" borderId="37" xfId="0" applyNumberFormat="1" applyFont="1" applyFill="1" applyBorder="1" applyAlignment="1">
      <alignment horizontal="left" vertical="center" wrapText="1" shrinkToFit="1"/>
    </xf>
    <xf numFmtId="2" fontId="76" fillId="28" borderId="14" xfId="0" applyNumberFormat="1" applyFont="1" applyFill="1" applyBorder="1" applyAlignment="1">
      <alignment horizontal="center" vertical="center" wrapText="1"/>
    </xf>
    <xf numFmtId="2" fontId="76" fillId="28" borderId="19" xfId="0" applyNumberFormat="1" applyFont="1" applyFill="1" applyBorder="1" applyAlignment="1">
      <alignment horizontal="center" vertical="center" wrapText="1"/>
    </xf>
    <xf numFmtId="0" fontId="76" fillId="0" borderId="45" xfId="0" applyNumberFormat="1" applyFont="1" applyFill="1" applyBorder="1" applyAlignment="1">
      <alignment horizontal="left" vertical="center" wrapText="1" shrinkToFit="1"/>
    </xf>
    <xf numFmtId="0" fontId="76" fillId="0" borderId="46" xfId="0" applyNumberFormat="1" applyFont="1" applyFill="1" applyBorder="1" applyAlignment="1">
      <alignment horizontal="left" vertical="center" wrapText="1" shrinkToFit="1"/>
    </xf>
    <xf numFmtId="0" fontId="76" fillId="0" borderId="47" xfId="0" applyNumberFormat="1" applyFont="1" applyFill="1" applyBorder="1" applyAlignment="1">
      <alignment horizontal="left" vertical="center" wrapText="1" shrinkToFit="1"/>
    </xf>
    <xf numFmtId="0" fontId="76" fillId="28" borderId="13" xfId="0" applyFont="1" applyFill="1" applyBorder="1" applyAlignment="1">
      <alignment horizontal="right" vertical="center"/>
    </xf>
    <xf numFmtId="2" fontId="76" fillId="28" borderId="15" xfId="0" applyNumberFormat="1" applyFont="1" applyFill="1" applyBorder="1" applyAlignment="1">
      <alignment horizontal="center" vertical="center" wrapText="1"/>
    </xf>
    <xf numFmtId="2" fontId="76" fillId="28" borderId="17" xfId="0" applyNumberFormat="1" applyFont="1" applyFill="1" applyBorder="1" applyAlignment="1">
      <alignment horizontal="center" vertical="center" wrapText="1"/>
    </xf>
    <xf numFmtId="2" fontId="76" fillId="28" borderId="16" xfId="0" applyNumberFormat="1" applyFont="1" applyFill="1" applyBorder="1" applyAlignment="1">
      <alignment horizontal="center" vertical="center" wrapText="1"/>
    </xf>
    <xf numFmtId="0" fontId="76" fillId="28" borderId="3" xfId="0" applyFont="1" applyFill="1" applyBorder="1" applyAlignment="1">
      <alignment horizontal="center" vertical="center" wrapText="1"/>
    </xf>
    <xf numFmtId="0" fontId="76" fillId="28" borderId="3" xfId="0" applyFont="1" applyFill="1" applyBorder="1" applyAlignment="1">
      <alignment horizontal="center" vertical="center"/>
    </xf>
    <xf numFmtId="0" fontId="76" fillId="0" borderId="35" xfId="0" applyNumberFormat="1" applyFont="1" applyFill="1" applyBorder="1" applyAlignment="1">
      <alignment horizontal="left" vertical="center" wrapText="1" shrinkToFit="1"/>
    </xf>
    <xf numFmtId="0" fontId="76" fillId="0" borderId="36" xfId="0" applyNumberFormat="1" applyFont="1" applyFill="1" applyBorder="1" applyAlignment="1">
      <alignment horizontal="left" vertical="center" wrapText="1" shrinkToFit="1"/>
    </xf>
    <xf numFmtId="0" fontId="76" fillId="0" borderId="37" xfId="0" applyNumberFormat="1" applyFont="1" applyFill="1" applyBorder="1" applyAlignment="1">
      <alignment horizontal="left" vertical="center" wrapText="1" shrinkToFit="1"/>
    </xf>
    <xf numFmtId="0" fontId="76" fillId="28" borderId="15" xfId="0" applyFont="1" applyFill="1" applyBorder="1" applyAlignment="1">
      <alignment horizontal="center" vertical="center" wrapText="1"/>
    </xf>
    <xf numFmtId="0" fontId="76" fillId="28" borderId="16" xfId="0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right" vertical="center"/>
    </xf>
    <xf numFmtId="0" fontId="76" fillId="28" borderId="14" xfId="0" applyFont="1" applyFill="1" applyBorder="1" applyAlignment="1">
      <alignment horizontal="center" vertical="center" wrapText="1" shrinkToFit="1"/>
    </xf>
    <xf numFmtId="0" fontId="76" fillId="28" borderId="26" xfId="0" applyFont="1" applyFill="1" applyBorder="1" applyAlignment="1">
      <alignment horizontal="center" vertical="center" wrapText="1" shrinkToFit="1"/>
    </xf>
    <xf numFmtId="0" fontId="76" fillId="28" borderId="19" xfId="0" applyFont="1" applyFill="1" applyBorder="1" applyAlignment="1">
      <alignment horizontal="center" vertical="center" wrapText="1" shrinkToFit="1"/>
    </xf>
    <xf numFmtId="0" fontId="75" fillId="0" borderId="35" xfId="0" applyNumberFormat="1" applyFont="1" applyFill="1" applyBorder="1" applyAlignment="1">
      <alignment horizontal="left" vertical="center" wrapText="1" shrinkToFit="1"/>
    </xf>
    <xf numFmtId="0" fontId="75" fillId="0" borderId="36" xfId="0" applyNumberFormat="1" applyFont="1" applyFill="1" applyBorder="1" applyAlignment="1">
      <alignment horizontal="left" vertical="center" wrapText="1" shrinkToFit="1"/>
    </xf>
    <xf numFmtId="0" fontId="75" fillId="0" borderId="37" xfId="0" applyNumberFormat="1" applyFont="1" applyFill="1" applyBorder="1" applyAlignment="1">
      <alignment horizontal="left" vertical="center" wrapText="1" shrinkToFit="1"/>
    </xf>
    <xf numFmtId="0" fontId="75" fillId="0" borderId="35" xfId="0" applyNumberFormat="1" applyFont="1" applyFill="1" applyBorder="1" applyAlignment="1">
      <alignment vertical="center" wrapText="1" shrinkToFit="1"/>
    </xf>
    <xf numFmtId="0" fontId="75" fillId="0" borderId="36" xfId="0" applyNumberFormat="1" applyFont="1" applyFill="1" applyBorder="1" applyAlignment="1">
      <alignment vertical="center" wrapText="1" shrinkToFit="1"/>
    </xf>
    <xf numFmtId="0" fontId="75" fillId="0" borderId="37" xfId="0" applyNumberFormat="1" applyFont="1" applyFill="1" applyBorder="1" applyAlignment="1">
      <alignment vertical="center" wrapText="1" shrinkToFit="1"/>
    </xf>
    <xf numFmtId="0" fontId="76" fillId="28" borderId="20" xfId="0" applyFont="1" applyFill="1" applyBorder="1" applyAlignment="1">
      <alignment horizontal="center" vertical="center" wrapText="1" shrinkToFit="1"/>
    </xf>
    <xf numFmtId="0" fontId="76" fillId="28" borderId="18" xfId="0" applyFont="1" applyFill="1" applyBorder="1" applyAlignment="1">
      <alignment horizontal="center" vertical="center" wrapText="1" shrinkToFit="1"/>
    </xf>
    <xf numFmtId="0" fontId="76" fillId="28" borderId="21" xfId="0" applyFont="1" applyFill="1" applyBorder="1" applyAlignment="1">
      <alignment horizontal="center" vertical="center" wrapText="1" shrinkToFit="1"/>
    </xf>
    <xf numFmtId="0" fontId="76" fillId="28" borderId="24" xfId="0" applyFont="1" applyFill="1" applyBorder="1" applyAlignment="1">
      <alignment horizontal="center" vertical="center" wrapText="1" shrinkToFit="1"/>
    </xf>
    <xf numFmtId="0" fontId="76" fillId="28" borderId="0" xfId="0" applyFont="1" applyFill="1" applyBorder="1" applyAlignment="1">
      <alignment horizontal="center" vertical="center" wrapText="1" shrinkToFit="1"/>
    </xf>
    <xf numFmtId="0" fontId="76" fillId="28" borderId="25" xfId="0" applyFont="1" applyFill="1" applyBorder="1" applyAlignment="1">
      <alignment horizontal="center" vertical="center" wrapText="1" shrinkToFit="1"/>
    </xf>
    <xf numFmtId="0" fontId="76" fillId="28" borderId="22" xfId="0" applyFont="1" applyFill="1" applyBorder="1" applyAlignment="1">
      <alignment horizontal="center" vertical="center" wrapText="1" shrinkToFit="1"/>
    </xf>
    <xf numFmtId="0" fontId="76" fillId="28" borderId="13" xfId="0" applyFont="1" applyFill="1" applyBorder="1" applyAlignment="1">
      <alignment horizontal="center" vertical="center" wrapText="1" shrinkToFit="1"/>
    </xf>
    <xf numFmtId="0" fontId="76" fillId="28" borderId="23" xfId="0" applyFont="1" applyFill="1" applyBorder="1" applyAlignment="1">
      <alignment horizontal="center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180" fontId="76" fillId="0" borderId="44" xfId="0" applyNumberFormat="1" applyFont="1" applyFill="1" applyBorder="1" applyAlignment="1">
      <alignment horizontal="left" vertical="center" wrapText="1" shrinkToFit="1"/>
    </xf>
    <xf numFmtId="180" fontId="76" fillId="28" borderId="45" xfId="0" applyNumberFormat="1" applyFont="1" applyFill="1" applyBorder="1" applyAlignment="1">
      <alignment horizontal="left" vertical="center" wrapText="1" shrinkToFit="1"/>
    </xf>
    <xf numFmtId="180" fontId="0" fillId="0" borderId="46" xfId="0" applyNumberFormat="1" applyFont="1" applyBorder="1" applyAlignment="1">
      <alignment horizontal="left" vertical="center" wrapText="1" shrinkToFit="1"/>
    </xf>
    <xf numFmtId="180" fontId="0" fillId="0" borderId="47" xfId="0" applyNumberFormat="1" applyFont="1" applyBorder="1" applyAlignment="1">
      <alignment horizontal="left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/>
    </xf>
    <xf numFmtId="0" fontId="76" fillId="28" borderId="45" xfId="0" applyNumberFormat="1" applyFont="1" applyFill="1" applyBorder="1" applyAlignment="1">
      <alignment horizontal="left" vertical="center" wrapText="1" shrinkToFit="1"/>
    </xf>
    <xf numFmtId="0" fontId="76" fillId="28" borderId="46" xfId="0" applyNumberFormat="1" applyFont="1" applyFill="1" applyBorder="1" applyAlignment="1">
      <alignment horizontal="left" vertical="center" wrapText="1" shrinkToFit="1"/>
    </xf>
    <xf numFmtId="0" fontId="76" fillId="28" borderId="47" xfId="0" applyNumberFormat="1" applyFont="1" applyFill="1" applyBorder="1" applyAlignment="1">
      <alignment horizontal="left" vertical="center" wrapText="1" shrinkToFi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76" fillId="28" borderId="3" xfId="0" applyNumberFormat="1" applyFont="1" applyFill="1" applyBorder="1" applyAlignment="1">
      <alignment horizontal="center" vertical="center" wrapText="1"/>
    </xf>
    <xf numFmtId="0" fontId="76" fillId="28" borderId="15" xfId="0" applyNumberFormat="1" applyFont="1" applyFill="1" applyBorder="1" applyAlignment="1">
      <alignment horizontal="center"/>
    </xf>
    <xf numFmtId="0" fontId="76" fillId="28" borderId="16" xfId="0" applyNumberFormat="1" applyFont="1" applyFill="1" applyBorder="1" applyAlignment="1">
      <alignment horizontal="center"/>
    </xf>
    <xf numFmtId="0" fontId="76" fillId="28" borderId="15" xfId="0" applyNumberFormat="1" applyFont="1" applyFill="1" applyBorder="1" applyAlignment="1">
      <alignment horizontal="left" vertical="center" wrapText="1" shrinkToFit="1"/>
    </xf>
    <xf numFmtId="0" fontId="76" fillId="28" borderId="17" xfId="0" applyNumberFormat="1" applyFont="1" applyFill="1" applyBorder="1" applyAlignment="1">
      <alignment horizontal="left" vertical="center" wrapText="1" shrinkToFit="1"/>
    </xf>
    <xf numFmtId="0" fontId="76" fillId="28" borderId="16" xfId="0" applyNumberFormat="1" applyFont="1" applyFill="1" applyBorder="1" applyAlignment="1">
      <alignment horizontal="left" vertical="center" wrapText="1" shrinkToFit="1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6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 wrapText="1"/>
    </xf>
    <xf numFmtId="0" fontId="88" fillId="28" borderId="0" xfId="0" applyFont="1" applyFill="1" applyAlignment="1">
      <alignment vertical="center" wrapText="1"/>
    </xf>
    <xf numFmtId="0" fontId="87" fillId="28" borderId="0" xfId="0" applyFont="1" applyFill="1" applyAlignment="1">
      <alignment vertical="center" wrapText="1"/>
    </xf>
    <xf numFmtId="3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left" vertical="center" wrapText="1"/>
    </xf>
    <xf numFmtId="177" fontId="76" fillId="0" borderId="0" xfId="0" applyNumberFormat="1" applyFont="1" applyFill="1" applyBorder="1" applyAlignment="1">
      <alignment horizontal="center" vertical="center"/>
    </xf>
    <xf numFmtId="0" fontId="76" fillId="28" borderId="0" xfId="0" applyFont="1" applyFill="1" applyAlignment="1">
      <alignment horizontal="center" vertical="center"/>
    </xf>
    <xf numFmtId="177" fontId="75" fillId="28" borderId="0" xfId="0" applyNumberFormat="1" applyFont="1" applyFill="1" applyBorder="1" applyAlignment="1">
      <alignment horizontal="center" vertical="center"/>
    </xf>
    <xf numFmtId="0" fontId="82" fillId="28" borderId="0" xfId="0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center" vertical="center" wrapText="1"/>
    </xf>
    <xf numFmtId="0" fontId="75" fillId="28" borderId="15" xfId="0" applyFont="1" applyFill="1" applyBorder="1" applyAlignment="1">
      <alignment horizontal="left"/>
    </xf>
    <xf numFmtId="0" fontId="75" fillId="28" borderId="17" xfId="0" applyFont="1" applyFill="1" applyBorder="1" applyAlignment="1">
      <alignment horizontal="left"/>
    </xf>
    <xf numFmtId="0" fontId="75" fillId="28" borderId="16" xfId="0" applyFont="1" applyFill="1" applyBorder="1" applyAlignment="1">
      <alignment horizontal="left"/>
    </xf>
    <xf numFmtId="3" fontId="75" fillId="28" borderId="3" xfId="0" applyNumberFormat="1" applyFont="1" applyFill="1" applyBorder="1" applyAlignment="1">
      <alignment horizontal="left" vertical="center" wrapText="1"/>
    </xf>
    <xf numFmtId="0" fontId="75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180" fontId="75" fillId="28" borderId="15" xfId="0" applyNumberFormat="1" applyFont="1" applyFill="1" applyBorder="1" applyAlignment="1">
      <alignment horizontal="center" vertical="center" wrapText="1"/>
    </xf>
    <xf numFmtId="180" fontId="91" fillId="28" borderId="17" xfId="0" applyNumberFormat="1" applyFont="1" applyFill="1" applyBorder="1" applyAlignment="1">
      <alignment horizontal="center" vertical="center"/>
    </xf>
    <xf numFmtId="180" fontId="91" fillId="28" borderId="16" xfId="0" applyNumberFormat="1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  <xf numFmtId="178" fontId="77" fillId="0" borderId="58" xfId="0" applyNumberFormat="1" applyFont="1" applyFill="1" applyBorder="1" applyAlignment="1">
      <alignment horizontal="center" vertical="center" wrapText="1"/>
    </xf>
    <xf numFmtId="178" fontId="77" fillId="0" borderId="49" xfId="0" applyNumberFormat="1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327"/>
  <sheetViews>
    <sheetView tabSelected="1" view="pageBreakPreview" zoomScale="69" zoomScaleSheetLayoutView="69" workbookViewId="0">
      <selection activeCell="R21" sqref="R21"/>
    </sheetView>
  </sheetViews>
  <sheetFormatPr defaultRowHeight="18.75"/>
  <cols>
    <col min="1" max="1" width="89.42578125" style="254" customWidth="1"/>
    <col min="2" max="2" width="14.85546875" style="247" customWidth="1"/>
    <col min="3" max="7" width="22.42578125" style="247" customWidth="1"/>
    <col min="8" max="8" width="19.85546875" style="247" customWidth="1"/>
    <col min="9" max="9" width="30.42578125" style="247" customWidth="1"/>
    <col min="10" max="16384" width="9.140625" style="254"/>
  </cols>
  <sheetData>
    <row r="2" spans="1:12" ht="33.75" customHeight="1">
      <c r="A2" s="472" t="s">
        <v>87</v>
      </c>
      <c r="B2" s="472"/>
      <c r="C2" s="472"/>
      <c r="D2" s="472"/>
      <c r="E2" s="472"/>
      <c r="F2" s="472"/>
      <c r="G2" s="472"/>
      <c r="H2" s="472"/>
      <c r="I2" s="472"/>
    </row>
    <row r="3" spans="1:12" ht="39.75" customHeight="1">
      <c r="A3" s="472" t="s">
        <v>236</v>
      </c>
      <c r="B3" s="472"/>
      <c r="C3" s="472"/>
      <c r="D3" s="472"/>
      <c r="E3" s="472"/>
      <c r="F3" s="472"/>
      <c r="G3" s="472"/>
      <c r="H3" s="472"/>
      <c r="I3" s="472"/>
    </row>
    <row r="4" spans="1:12" ht="51.75" customHeight="1">
      <c r="C4" s="472" t="s">
        <v>310</v>
      </c>
      <c r="D4" s="472"/>
      <c r="E4" s="472"/>
    </row>
    <row r="5" spans="1:12" ht="29.25" customHeight="1">
      <c r="I5" s="255" t="s">
        <v>169</v>
      </c>
    </row>
    <row r="6" spans="1:12" ht="37.5" customHeight="1">
      <c r="A6" s="477" t="s">
        <v>54</v>
      </c>
      <c r="B6" s="477"/>
      <c r="C6" s="477"/>
      <c r="D6" s="477"/>
      <c r="E6" s="477"/>
      <c r="F6" s="477"/>
      <c r="G6" s="477"/>
      <c r="H6" s="477"/>
      <c r="I6" s="477"/>
    </row>
    <row r="7" spans="1:12" ht="22.5" customHeight="1">
      <c r="A7" s="235"/>
      <c r="B7" s="236"/>
      <c r="C7" s="236"/>
      <c r="D7" s="236"/>
      <c r="E7" s="236"/>
      <c r="F7" s="236"/>
      <c r="G7" s="236"/>
      <c r="H7" s="236" t="s">
        <v>232</v>
      </c>
      <c r="I7" s="236"/>
    </row>
    <row r="8" spans="1:12" ht="55.5" customHeight="1">
      <c r="A8" s="479" t="s">
        <v>100</v>
      </c>
      <c r="B8" s="478" t="s">
        <v>7</v>
      </c>
      <c r="C8" s="478" t="s">
        <v>138</v>
      </c>
      <c r="D8" s="478"/>
      <c r="E8" s="479" t="s">
        <v>311</v>
      </c>
      <c r="F8" s="479"/>
      <c r="G8" s="479"/>
      <c r="H8" s="479"/>
      <c r="I8" s="479"/>
    </row>
    <row r="9" spans="1:12" ht="108" customHeight="1">
      <c r="A9" s="479"/>
      <c r="B9" s="478"/>
      <c r="C9" s="324" t="s">
        <v>282</v>
      </c>
      <c r="D9" s="324" t="s">
        <v>310</v>
      </c>
      <c r="E9" s="186" t="s">
        <v>94</v>
      </c>
      <c r="F9" s="186" t="s">
        <v>90</v>
      </c>
      <c r="G9" s="256" t="s">
        <v>97</v>
      </c>
      <c r="H9" s="256" t="s">
        <v>180</v>
      </c>
      <c r="I9" s="186" t="s">
        <v>96</v>
      </c>
    </row>
    <row r="10" spans="1:12" ht="33.75" customHeight="1">
      <c r="A10" s="257">
        <v>1</v>
      </c>
      <c r="B10" s="186">
        <v>2</v>
      </c>
      <c r="C10" s="257">
        <v>3</v>
      </c>
      <c r="D10" s="186">
        <v>4</v>
      </c>
      <c r="E10" s="257">
        <v>5</v>
      </c>
      <c r="F10" s="186">
        <v>6</v>
      </c>
      <c r="G10" s="257">
        <v>7</v>
      </c>
      <c r="H10" s="186">
        <v>8</v>
      </c>
      <c r="I10" s="257">
        <v>9</v>
      </c>
    </row>
    <row r="11" spans="1:12" s="258" customFormat="1" ht="39" customHeight="1">
      <c r="A11" s="480" t="s">
        <v>95</v>
      </c>
      <c r="B11" s="480"/>
      <c r="C11" s="480"/>
      <c r="D11" s="480"/>
      <c r="E11" s="480"/>
      <c r="F11" s="480"/>
      <c r="G11" s="480"/>
      <c r="H11" s="480"/>
      <c r="I11" s="480"/>
    </row>
    <row r="12" spans="1:12" s="258" customFormat="1" ht="35.25" customHeight="1">
      <c r="A12" s="259" t="s">
        <v>78</v>
      </c>
      <c r="B12" s="260">
        <v>1000</v>
      </c>
      <c r="C12" s="318">
        <v>28220</v>
      </c>
      <c r="D12" s="318">
        <v>31009</v>
      </c>
      <c r="E12" s="180">
        <v>30134</v>
      </c>
      <c r="F12" s="251">
        <v>31009</v>
      </c>
      <c r="G12" s="180">
        <f>F12-E12</f>
        <v>875</v>
      </c>
      <c r="H12" s="205">
        <f>(F12/E12)*100</f>
        <v>102.9036968208668</v>
      </c>
      <c r="I12" s="206"/>
    </row>
    <row r="13" spans="1:12" s="258" customFormat="1" ht="37.5" customHeight="1">
      <c r="A13" s="259" t="s">
        <v>74</v>
      </c>
      <c r="B13" s="260">
        <v>1010</v>
      </c>
      <c r="C13" s="318">
        <f>SUM(C14:C21)</f>
        <v>-27330</v>
      </c>
      <c r="D13" s="318">
        <f>SUM(D14:D21)</f>
        <v>-31060</v>
      </c>
      <c r="E13" s="181">
        <f>SUM(E14:E21)</f>
        <v>-29256</v>
      </c>
      <c r="F13" s="251">
        <f>SUM(F14:F21)</f>
        <v>-31060</v>
      </c>
      <c r="G13" s="180">
        <f>F13-E13</f>
        <v>-1804</v>
      </c>
      <c r="H13" s="205">
        <f t="shared" ref="H13:H74" si="0">(F13/E13)*100</f>
        <v>106.1662564943943</v>
      </c>
      <c r="I13" s="206"/>
    </row>
    <row r="14" spans="1:12" s="258" customFormat="1" ht="34.5" customHeight="1">
      <c r="A14" s="209" t="s">
        <v>152</v>
      </c>
      <c r="B14" s="261">
        <v>1011</v>
      </c>
      <c r="C14" s="426">
        <v>-2643</v>
      </c>
      <c r="D14" s="452">
        <v>-3996</v>
      </c>
      <c r="E14" s="182">
        <v>-3840</v>
      </c>
      <c r="F14" s="250">
        <v>-3996</v>
      </c>
      <c r="G14" s="250">
        <f t="shared" ref="G14:G62" si="1">F14-E14</f>
        <v>-156</v>
      </c>
      <c r="H14" s="207">
        <f t="shared" si="0"/>
        <v>104.06249999999999</v>
      </c>
      <c r="I14" s="208"/>
      <c r="L14" s="284"/>
    </row>
    <row r="15" spans="1:12" s="258" customFormat="1" ht="33.75" customHeight="1">
      <c r="A15" s="209" t="s">
        <v>153</v>
      </c>
      <c r="B15" s="261">
        <v>1012</v>
      </c>
      <c r="C15" s="426">
        <v>-732</v>
      </c>
      <c r="D15" s="452">
        <v>-749</v>
      </c>
      <c r="E15" s="183">
        <v>-1140</v>
      </c>
      <c r="F15" s="250">
        <v>-749</v>
      </c>
      <c r="G15" s="250">
        <f t="shared" si="1"/>
        <v>391</v>
      </c>
      <c r="H15" s="207">
        <f t="shared" si="0"/>
        <v>65.701754385964918</v>
      </c>
      <c r="I15" s="208"/>
      <c r="L15" s="284"/>
    </row>
    <row r="16" spans="1:12" s="258" customFormat="1" ht="34.5" customHeight="1">
      <c r="A16" s="209" t="s">
        <v>154</v>
      </c>
      <c r="B16" s="261">
        <v>1013</v>
      </c>
      <c r="C16" s="426">
        <v>-1547</v>
      </c>
      <c r="D16" s="452">
        <v>-1936</v>
      </c>
      <c r="E16" s="183">
        <v>-1600</v>
      </c>
      <c r="F16" s="250">
        <v>-1936</v>
      </c>
      <c r="G16" s="250">
        <f t="shared" si="1"/>
        <v>-336</v>
      </c>
      <c r="H16" s="207">
        <f t="shared" si="0"/>
        <v>121</v>
      </c>
      <c r="I16" s="208"/>
      <c r="L16" s="284"/>
    </row>
    <row r="17" spans="1:12" s="258" customFormat="1" ht="33" customHeight="1">
      <c r="A17" s="209" t="s">
        <v>4</v>
      </c>
      <c r="B17" s="261">
        <v>1014</v>
      </c>
      <c r="C17" s="426">
        <v>-15209</v>
      </c>
      <c r="D17" s="452">
        <v>-17301</v>
      </c>
      <c r="E17" s="183">
        <v>-15875</v>
      </c>
      <c r="F17" s="442">
        <v>-17301</v>
      </c>
      <c r="G17" s="250">
        <f t="shared" si="1"/>
        <v>-1426</v>
      </c>
      <c r="H17" s="207">
        <f t="shared" si="0"/>
        <v>108.98267716535432</v>
      </c>
      <c r="I17" s="208"/>
      <c r="L17" s="284"/>
    </row>
    <row r="18" spans="1:12" s="258" customFormat="1" ht="34.5" customHeight="1">
      <c r="A18" s="209" t="s">
        <v>5</v>
      </c>
      <c r="B18" s="261">
        <v>1015</v>
      </c>
      <c r="C18" s="426">
        <v>-3070</v>
      </c>
      <c r="D18" s="452">
        <v>-3452</v>
      </c>
      <c r="E18" s="183">
        <v>-3304</v>
      </c>
      <c r="F18" s="250">
        <v>-3452</v>
      </c>
      <c r="G18" s="250">
        <f t="shared" si="1"/>
        <v>-148</v>
      </c>
      <c r="H18" s="207">
        <f t="shared" si="0"/>
        <v>104.47941888619854</v>
      </c>
      <c r="I18" s="208"/>
      <c r="L18" s="284"/>
    </row>
    <row r="19" spans="1:12" s="262" customFormat="1" ht="66" customHeight="1">
      <c r="A19" s="209" t="s">
        <v>155</v>
      </c>
      <c r="B19" s="250">
        <v>1016</v>
      </c>
      <c r="C19" s="426">
        <v>-529</v>
      </c>
      <c r="D19" s="452">
        <v>-529</v>
      </c>
      <c r="E19" s="183">
        <v>-520</v>
      </c>
      <c r="F19" s="250">
        <v>-529</v>
      </c>
      <c r="G19" s="250">
        <f t="shared" si="1"/>
        <v>-9</v>
      </c>
      <c r="H19" s="207">
        <f t="shared" si="0"/>
        <v>101.73076923076923</v>
      </c>
      <c r="I19" s="209"/>
      <c r="L19" s="284"/>
    </row>
    <row r="20" spans="1:12" s="262" customFormat="1" ht="36.75" customHeight="1">
      <c r="A20" s="209" t="s">
        <v>156</v>
      </c>
      <c r="B20" s="250">
        <v>1017</v>
      </c>
      <c r="C20" s="426">
        <v>-1712</v>
      </c>
      <c r="D20" s="452">
        <v>-1734</v>
      </c>
      <c r="E20" s="184">
        <v>-1635</v>
      </c>
      <c r="F20" s="250">
        <v>-1734</v>
      </c>
      <c r="G20" s="250">
        <f t="shared" si="1"/>
        <v>-99</v>
      </c>
      <c r="H20" s="207">
        <f t="shared" si="0"/>
        <v>106.05504587155963</v>
      </c>
      <c r="I20" s="209"/>
      <c r="L20" s="284"/>
    </row>
    <row r="21" spans="1:12" s="258" customFormat="1" ht="33.75" customHeight="1">
      <c r="A21" s="209" t="s">
        <v>157</v>
      </c>
      <c r="B21" s="261">
        <v>1018</v>
      </c>
      <c r="C21" s="426">
        <v>-1888</v>
      </c>
      <c r="D21" s="452">
        <v>-1363</v>
      </c>
      <c r="E21" s="184">
        <v>-1342</v>
      </c>
      <c r="F21" s="250">
        <v>-1363</v>
      </c>
      <c r="G21" s="250">
        <f t="shared" si="1"/>
        <v>-21</v>
      </c>
      <c r="H21" s="207">
        <f t="shared" si="0"/>
        <v>101.56482861400895</v>
      </c>
      <c r="I21" s="208"/>
      <c r="L21" s="284"/>
    </row>
    <row r="22" spans="1:12" s="258" customFormat="1" ht="31.5" customHeight="1">
      <c r="A22" s="259" t="s">
        <v>10</v>
      </c>
      <c r="B22" s="260">
        <v>1020</v>
      </c>
      <c r="C22" s="318">
        <f>SUM(C12,C13)</f>
        <v>890</v>
      </c>
      <c r="D22" s="318">
        <f>SUM(D12,D13)</f>
        <v>-51</v>
      </c>
      <c r="E22" s="180">
        <f>SUM(E12,E13)</f>
        <v>878</v>
      </c>
      <c r="F22" s="251">
        <f>SUM(F12,F13)</f>
        <v>-51</v>
      </c>
      <c r="G22" s="180">
        <f t="shared" si="1"/>
        <v>-929</v>
      </c>
      <c r="H22" s="205">
        <f t="shared" si="0"/>
        <v>-5.808656036446469</v>
      </c>
      <c r="I22" s="206"/>
    </row>
    <row r="23" spans="1:12" s="258" customFormat="1" ht="37.5" customHeight="1">
      <c r="A23" s="259" t="s">
        <v>84</v>
      </c>
      <c r="B23" s="260">
        <v>1030</v>
      </c>
      <c r="C23" s="318">
        <f>SUM(C24:C41,C43)</f>
        <v>-3491</v>
      </c>
      <c r="D23" s="318">
        <f>SUM(D24:D41,D43)</f>
        <v>-3993</v>
      </c>
      <c r="E23" s="181">
        <f>SUM(E24:E41,E43)</f>
        <v>-4141</v>
      </c>
      <c r="F23" s="251">
        <f>SUM(F24:F41,F43)</f>
        <v>-3993</v>
      </c>
      <c r="G23" s="181">
        <f t="shared" si="1"/>
        <v>148</v>
      </c>
      <c r="H23" s="205">
        <f t="shared" si="0"/>
        <v>96.425984061820813</v>
      </c>
      <c r="I23" s="206"/>
    </row>
    <row r="24" spans="1:12" s="258" customFormat="1" ht="42" customHeight="1">
      <c r="A24" s="209" t="s">
        <v>58</v>
      </c>
      <c r="B24" s="261">
        <v>1031</v>
      </c>
      <c r="C24" s="272" t="s">
        <v>118</v>
      </c>
      <c r="D24" s="303" t="s">
        <v>118</v>
      </c>
      <c r="E24" s="184" t="s">
        <v>118</v>
      </c>
      <c r="F24" s="272" t="s">
        <v>118</v>
      </c>
      <c r="G24" s="274" t="e">
        <f t="shared" si="1"/>
        <v>#VALUE!</v>
      </c>
      <c r="H24" s="275" t="e">
        <f t="shared" si="0"/>
        <v>#VALUE!</v>
      </c>
      <c r="I24" s="208"/>
    </row>
    <row r="25" spans="1:12" s="258" customFormat="1" ht="33" customHeight="1">
      <c r="A25" s="209" t="s">
        <v>79</v>
      </c>
      <c r="B25" s="261">
        <v>1032</v>
      </c>
      <c r="C25" s="427">
        <v>-30</v>
      </c>
      <c r="D25" s="184" t="s">
        <v>118</v>
      </c>
      <c r="E25" s="184" t="s">
        <v>118</v>
      </c>
      <c r="F25" s="184" t="s">
        <v>118</v>
      </c>
      <c r="G25" s="276" t="e">
        <f t="shared" si="1"/>
        <v>#VALUE!</v>
      </c>
      <c r="H25" s="277" t="e">
        <f t="shared" si="0"/>
        <v>#VALUE!</v>
      </c>
      <c r="I25" s="208"/>
    </row>
    <row r="26" spans="1:12" s="258" customFormat="1" ht="39" customHeight="1">
      <c r="A26" s="209" t="s">
        <v>9</v>
      </c>
      <c r="B26" s="261">
        <v>1033</v>
      </c>
      <c r="C26" s="272" t="s">
        <v>118</v>
      </c>
      <c r="D26" s="272" t="s">
        <v>118</v>
      </c>
      <c r="E26" s="272" t="s">
        <v>118</v>
      </c>
      <c r="F26" s="272" t="s">
        <v>118</v>
      </c>
      <c r="G26" s="276" t="e">
        <f t="shared" si="1"/>
        <v>#VALUE!</v>
      </c>
      <c r="H26" s="277" t="e">
        <f t="shared" si="0"/>
        <v>#VALUE!</v>
      </c>
      <c r="I26" s="208"/>
    </row>
    <row r="27" spans="1:12" s="258" customFormat="1" ht="28.5" customHeight="1">
      <c r="A27" s="209" t="s">
        <v>17</v>
      </c>
      <c r="B27" s="261">
        <v>1034</v>
      </c>
      <c r="C27" s="272" t="s">
        <v>118</v>
      </c>
      <c r="D27" s="272" t="s">
        <v>118</v>
      </c>
      <c r="E27" s="272" t="s">
        <v>118</v>
      </c>
      <c r="F27" s="272" t="s">
        <v>118</v>
      </c>
      <c r="G27" s="274" t="e">
        <f t="shared" si="1"/>
        <v>#VALUE!</v>
      </c>
      <c r="H27" s="277" t="e">
        <f t="shared" si="0"/>
        <v>#VALUE!</v>
      </c>
      <c r="I27" s="208"/>
    </row>
    <row r="28" spans="1:12" s="258" customFormat="1" ht="31.5" customHeight="1">
      <c r="A28" s="209" t="s">
        <v>18</v>
      </c>
      <c r="B28" s="261">
        <v>1035</v>
      </c>
      <c r="C28" s="427">
        <v>-64</v>
      </c>
      <c r="D28" s="452">
        <v>-75</v>
      </c>
      <c r="E28" s="184">
        <v>-60</v>
      </c>
      <c r="F28" s="328">
        <v>-75</v>
      </c>
      <c r="G28" s="250">
        <f t="shared" si="1"/>
        <v>-15</v>
      </c>
      <c r="H28" s="207">
        <f t="shared" si="0"/>
        <v>125</v>
      </c>
      <c r="I28" s="208"/>
    </row>
    <row r="29" spans="1:12" s="258" customFormat="1" ht="33" customHeight="1">
      <c r="A29" s="209" t="s">
        <v>19</v>
      </c>
      <c r="B29" s="261">
        <v>1036</v>
      </c>
      <c r="C29" s="427">
        <v>-2370</v>
      </c>
      <c r="D29" s="452">
        <v>-2578</v>
      </c>
      <c r="E29" s="184">
        <v>-2850</v>
      </c>
      <c r="F29" s="328">
        <v>-2578</v>
      </c>
      <c r="G29" s="250">
        <f t="shared" si="1"/>
        <v>272</v>
      </c>
      <c r="H29" s="207">
        <f t="shared" si="0"/>
        <v>90.456140350877192</v>
      </c>
      <c r="I29" s="208"/>
    </row>
    <row r="30" spans="1:12" s="258" customFormat="1" ht="33.75" customHeight="1">
      <c r="A30" s="209" t="s">
        <v>20</v>
      </c>
      <c r="B30" s="261">
        <v>1037</v>
      </c>
      <c r="C30" s="427">
        <v>-459</v>
      </c>
      <c r="D30" s="452">
        <v>-530</v>
      </c>
      <c r="E30" s="184">
        <v>-594</v>
      </c>
      <c r="F30" s="328">
        <v>-530</v>
      </c>
      <c r="G30" s="250">
        <f t="shared" si="1"/>
        <v>64</v>
      </c>
      <c r="H30" s="207">
        <f t="shared" si="0"/>
        <v>89.225589225589232</v>
      </c>
      <c r="I30" s="208"/>
    </row>
    <row r="31" spans="1:12" s="258" customFormat="1" ht="47.25" customHeight="1">
      <c r="A31" s="209" t="s">
        <v>21</v>
      </c>
      <c r="B31" s="261">
        <v>1038</v>
      </c>
      <c r="C31" s="427">
        <v>-73</v>
      </c>
      <c r="D31" s="452">
        <v>-76</v>
      </c>
      <c r="E31" s="184">
        <v>-75</v>
      </c>
      <c r="F31" s="328">
        <v>-76</v>
      </c>
      <c r="G31" s="250">
        <f t="shared" si="1"/>
        <v>-1</v>
      </c>
      <c r="H31" s="207">
        <f t="shared" si="0"/>
        <v>101.33333333333334</v>
      </c>
      <c r="I31" s="208"/>
    </row>
    <row r="32" spans="1:12" s="262" customFormat="1" ht="46.5" customHeight="1">
      <c r="A32" s="209" t="s">
        <v>22</v>
      </c>
      <c r="B32" s="261">
        <v>1039</v>
      </c>
      <c r="C32" s="272" t="s">
        <v>118</v>
      </c>
      <c r="D32" s="272" t="s">
        <v>118</v>
      </c>
      <c r="E32" s="184" t="s">
        <v>118</v>
      </c>
      <c r="F32" s="272" t="s">
        <v>118</v>
      </c>
      <c r="G32" s="276" t="e">
        <f t="shared" si="1"/>
        <v>#VALUE!</v>
      </c>
      <c r="H32" s="277" t="e">
        <f t="shared" si="0"/>
        <v>#VALUE!</v>
      </c>
      <c r="I32" s="208"/>
    </row>
    <row r="33" spans="1:9" s="258" customFormat="1" ht="41.25" customHeight="1">
      <c r="A33" s="209" t="s">
        <v>23</v>
      </c>
      <c r="B33" s="261">
        <v>1040</v>
      </c>
      <c r="C33" s="272" t="s">
        <v>118</v>
      </c>
      <c r="D33" s="272" t="s">
        <v>118</v>
      </c>
      <c r="E33" s="272">
        <v>-1</v>
      </c>
      <c r="F33" s="272" t="s">
        <v>118</v>
      </c>
      <c r="G33" s="276" t="e">
        <f t="shared" si="1"/>
        <v>#VALUE!</v>
      </c>
      <c r="H33" s="277" t="e">
        <f t="shared" si="0"/>
        <v>#VALUE!</v>
      </c>
      <c r="I33" s="208"/>
    </row>
    <row r="34" spans="1:9" s="258" customFormat="1" ht="33.75" customHeight="1">
      <c r="A34" s="209" t="s">
        <v>24</v>
      </c>
      <c r="B34" s="261">
        <v>1041</v>
      </c>
      <c r="C34" s="272">
        <v>-3</v>
      </c>
      <c r="D34" s="272">
        <v>-1</v>
      </c>
      <c r="E34" s="184">
        <v>-1</v>
      </c>
      <c r="F34" s="272">
        <v>-1</v>
      </c>
      <c r="G34" s="300">
        <f t="shared" si="1"/>
        <v>0</v>
      </c>
      <c r="H34" s="301">
        <f t="shared" si="0"/>
        <v>100</v>
      </c>
      <c r="I34" s="208"/>
    </row>
    <row r="35" spans="1:9" s="258" customFormat="1" ht="35.25" customHeight="1">
      <c r="A35" s="209" t="s">
        <v>25</v>
      </c>
      <c r="B35" s="261">
        <v>1042</v>
      </c>
      <c r="C35" s="426">
        <v>-40</v>
      </c>
      <c r="D35" s="452">
        <v>-22</v>
      </c>
      <c r="E35" s="184">
        <v>-45</v>
      </c>
      <c r="F35" s="327">
        <v>-22</v>
      </c>
      <c r="G35" s="250">
        <f t="shared" si="1"/>
        <v>23</v>
      </c>
      <c r="H35" s="207">
        <f t="shared" si="0"/>
        <v>48.888888888888886</v>
      </c>
      <c r="I35" s="208"/>
    </row>
    <row r="36" spans="1:9" s="258" customFormat="1" ht="36" customHeight="1">
      <c r="A36" s="209" t="s">
        <v>40</v>
      </c>
      <c r="B36" s="261">
        <v>1043</v>
      </c>
      <c r="C36" s="426">
        <v>-10</v>
      </c>
      <c r="D36" s="452">
        <v>-20</v>
      </c>
      <c r="E36" s="184">
        <v>-45</v>
      </c>
      <c r="F36" s="327">
        <v>-20</v>
      </c>
      <c r="G36" s="250">
        <f t="shared" si="1"/>
        <v>25</v>
      </c>
      <c r="H36" s="207">
        <f t="shared" si="0"/>
        <v>44.444444444444443</v>
      </c>
      <c r="I36" s="208"/>
    </row>
    <row r="37" spans="1:9" s="258" customFormat="1" ht="33.75" customHeight="1">
      <c r="A37" s="209" t="s">
        <v>26</v>
      </c>
      <c r="B37" s="261">
        <v>1044</v>
      </c>
      <c r="C37" s="303">
        <v>-4</v>
      </c>
      <c r="D37" s="303">
        <v>-166</v>
      </c>
      <c r="E37" s="184">
        <v>-1</v>
      </c>
      <c r="F37" s="303">
        <v>-166</v>
      </c>
      <c r="G37" s="250">
        <f t="shared" si="1"/>
        <v>-165</v>
      </c>
      <c r="H37" s="207">
        <f t="shared" si="0"/>
        <v>16600</v>
      </c>
      <c r="I37" s="208"/>
    </row>
    <row r="38" spans="1:9" s="258" customFormat="1" ht="33.75" customHeight="1">
      <c r="A38" s="209" t="s">
        <v>27</v>
      </c>
      <c r="B38" s="261">
        <v>1045</v>
      </c>
      <c r="C38" s="303" t="s">
        <v>118</v>
      </c>
      <c r="D38" s="303">
        <v>-4</v>
      </c>
      <c r="E38" s="184" t="s">
        <v>118</v>
      </c>
      <c r="F38" s="303">
        <v>-4</v>
      </c>
      <c r="G38" s="276" t="e">
        <f t="shared" si="1"/>
        <v>#VALUE!</v>
      </c>
      <c r="H38" s="277" t="e">
        <f t="shared" si="0"/>
        <v>#VALUE!</v>
      </c>
      <c r="I38" s="208"/>
    </row>
    <row r="39" spans="1:9" s="258" customFormat="1" ht="37.5" customHeight="1">
      <c r="A39" s="209" t="s">
        <v>28</v>
      </c>
      <c r="B39" s="261">
        <v>1046</v>
      </c>
      <c r="C39" s="303" t="s">
        <v>118</v>
      </c>
      <c r="D39" s="303" t="s">
        <v>118</v>
      </c>
      <c r="E39" s="184" t="s">
        <v>118</v>
      </c>
      <c r="F39" s="303" t="s">
        <v>118</v>
      </c>
      <c r="G39" s="276" t="e">
        <f t="shared" si="1"/>
        <v>#VALUE!</v>
      </c>
      <c r="H39" s="277" t="e">
        <f t="shared" si="0"/>
        <v>#VALUE!</v>
      </c>
      <c r="I39" s="208"/>
    </row>
    <row r="40" spans="1:9" s="258" customFormat="1" ht="39.75" customHeight="1">
      <c r="A40" s="209" t="s">
        <v>29</v>
      </c>
      <c r="B40" s="261">
        <v>1047</v>
      </c>
      <c r="C40" s="303">
        <v>-3</v>
      </c>
      <c r="D40" s="303" t="s">
        <v>118</v>
      </c>
      <c r="E40" s="184">
        <v>-15</v>
      </c>
      <c r="F40" s="303" t="s">
        <v>118</v>
      </c>
      <c r="G40" s="276" t="e">
        <f t="shared" si="1"/>
        <v>#VALUE!</v>
      </c>
      <c r="H40" s="277" t="e">
        <f t="shared" si="0"/>
        <v>#VALUE!</v>
      </c>
      <c r="I40" s="208"/>
    </row>
    <row r="41" spans="1:9" s="262" customFormat="1" ht="51" customHeight="1">
      <c r="A41" s="209" t="s">
        <v>44</v>
      </c>
      <c r="B41" s="261">
        <v>1048</v>
      </c>
      <c r="C41" s="426">
        <v>-5</v>
      </c>
      <c r="D41" s="452">
        <v>-61</v>
      </c>
      <c r="E41" s="184">
        <v>-15</v>
      </c>
      <c r="F41" s="327">
        <v>-61</v>
      </c>
      <c r="G41" s="250">
        <f t="shared" si="1"/>
        <v>-46</v>
      </c>
      <c r="H41" s="207">
        <f t="shared" si="0"/>
        <v>406.66666666666663</v>
      </c>
      <c r="I41" s="208"/>
    </row>
    <row r="42" spans="1:9" s="258" customFormat="1" ht="36" customHeight="1">
      <c r="A42" s="209" t="s">
        <v>30</v>
      </c>
      <c r="B42" s="261" t="s">
        <v>178</v>
      </c>
      <c r="C42" s="272" t="s">
        <v>118</v>
      </c>
      <c r="D42" s="303">
        <v>-55</v>
      </c>
      <c r="E42" s="184" t="s">
        <v>118</v>
      </c>
      <c r="F42" s="272">
        <v>-55</v>
      </c>
      <c r="G42" s="276" t="e">
        <f t="shared" si="1"/>
        <v>#VALUE!</v>
      </c>
      <c r="H42" s="277" t="e">
        <f t="shared" si="0"/>
        <v>#VALUE!</v>
      </c>
      <c r="I42" s="208"/>
    </row>
    <row r="43" spans="1:9" s="258" customFormat="1" ht="36" customHeight="1">
      <c r="A43" s="209" t="s">
        <v>60</v>
      </c>
      <c r="B43" s="261">
        <v>1049</v>
      </c>
      <c r="C43" s="427">
        <v>-430</v>
      </c>
      <c r="D43" s="250">
        <v>-460</v>
      </c>
      <c r="E43" s="184">
        <v>-439</v>
      </c>
      <c r="F43" s="447">
        <v>-460</v>
      </c>
      <c r="G43" s="250">
        <f t="shared" si="1"/>
        <v>-21</v>
      </c>
      <c r="H43" s="207">
        <f t="shared" si="0"/>
        <v>104.78359908883827</v>
      </c>
      <c r="I43" s="208"/>
    </row>
    <row r="44" spans="1:9" s="258" customFormat="1" ht="35.25" customHeight="1">
      <c r="A44" s="259" t="s">
        <v>85</v>
      </c>
      <c r="B44" s="251">
        <v>1060</v>
      </c>
      <c r="C44" s="318">
        <f>SUM(C45:C51)</f>
        <v>-19</v>
      </c>
      <c r="D44" s="318">
        <f>SUM(D45:D51)</f>
        <v>-49</v>
      </c>
      <c r="E44" s="185">
        <f>SUM(E45:E51)</f>
        <v>-63</v>
      </c>
      <c r="F44" s="251">
        <f>SUM(F45:F51)</f>
        <v>-49</v>
      </c>
      <c r="G44" s="251">
        <f t="shared" si="1"/>
        <v>14</v>
      </c>
      <c r="H44" s="210">
        <f t="shared" si="0"/>
        <v>77.777777777777786</v>
      </c>
      <c r="I44" s="251"/>
    </row>
    <row r="45" spans="1:9" s="258" customFormat="1" ht="36" customHeight="1">
      <c r="A45" s="209" t="s">
        <v>75</v>
      </c>
      <c r="B45" s="261">
        <v>1061</v>
      </c>
      <c r="C45" s="272" t="s">
        <v>118</v>
      </c>
      <c r="D45" s="272" t="s">
        <v>118</v>
      </c>
      <c r="E45" s="184" t="s">
        <v>118</v>
      </c>
      <c r="F45" s="272" t="s">
        <v>118</v>
      </c>
      <c r="G45" s="276" t="e">
        <f t="shared" si="1"/>
        <v>#VALUE!</v>
      </c>
      <c r="H45" s="277" t="e">
        <f t="shared" si="0"/>
        <v>#VALUE!</v>
      </c>
      <c r="I45" s="208"/>
    </row>
    <row r="46" spans="1:9" s="258" customFormat="1" ht="36" customHeight="1">
      <c r="A46" s="209" t="s">
        <v>76</v>
      </c>
      <c r="B46" s="261">
        <v>1062</v>
      </c>
      <c r="C46" s="272" t="s">
        <v>118</v>
      </c>
      <c r="D46" s="272" t="s">
        <v>118</v>
      </c>
      <c r="E46" s="184" t="s">
        <v>118</v>
      </c>
      <c r="F46" s="272" t="s">
        <v>118</v>
      </c>
      <c r="G46" s="276" t="e">
        <f t="shared" si="1"/>
        <v>#VALUE!</v>
      </c>
      <c r="H46" s="277" t="e">
        <f t="shared" si="0"/>
        <v>#VALUE!</v>
      </c>
      <c r="I46" s="208"/>
    </row>
    <row r="47" spans="1:9" s="258" customFormat="1" ht="36" customHeight="1">
      <c r="A47" s="209" t="s">
        <v>19</v>
      </c>
      <c r="B47" s="261">
        <v>1063</v>
      </c>
      <c r="C47" s="272" t="s">
        <v>118</v>
      </c>
      <c r="D47" s="272" t="s">
        <v>118</v>
      </c>
      <c r="E47" s="184" t="s">
        <v>118</v>
      </c>
      <c r="F47" s="272" t="s">
        <v>118</v>
      </c>
      <c r="G47" s="276" t="e">
        <f t="shared" si="1"/>
        <v>#VALUE!</v>
      </c>
      <c r="H47" s="277" t="e">
        <f t="shared" si="0"/>
        <v>#VALUE!</v>
      </c>
      <c r="I47" s="208"/>
    </row>
    <row r="48" spans="1:9" s="258" customFormat="1" ht="36" customHeight="1">
      <c r="A48" s="209" t="s">
        <v>20</v>
      </c>
      <c r="B48" s="261">
        <v>1064</v>
      </c>
      <c r="C48" s="272" t="s">
        <v>118</v>
      </c>
      <c r="D48" s="272" t="s">
        <v>118</v>
      </c>
      <c r="E48" s="184" t="s">
        <v>118</v>
      </c>
      <c r="F48" s="272" t="s">
        <v>118</v>
      </c>
      <c r="G48" s="276" t="e">
        <f t="shared" si="1"/>
        <v>#VALUE!</v>
      </c>
      <c r="H48" s="277" t="e">
        <f t="shared" si="0"/>
        <v>#VALUE!</v>
      </c>
      <c r="I48" s="208"/>
    </row>
    <row r="49" spans="1:9" s="258" customFormat="1" ht="36" customHeight="1">
      <c r="A49" s="209" t="s">
        <v>39</v>
      </c>
      <c r="B49" s="261">
        <v>1065</v>
      </c>
      <c r="C49" s="272" t="s">
        <v>118</v>
      </c>
      <c r="D49" s="272" t="s">
        <v>118</v>
      </c>
      <c r="E49" s="184" t="s">
        <v>118</v>
      </c>
      <c r="F49" s="272" t="s">
        <v>118</v>
      </c>
      <c r="G49" s="276" t="e">
        <f t="shared" si="1"/>
        <v>#VALUE!</v>
      </c>
      <c r="H49" s="277" t="e">
        <f t="shared" si="0"/>
        <v>#VALUE!</v>
      </c>
      <c r="I49" s="208"/>
    </row>
    <row r="50" spans="1:9" s="258" customFormat="1" ht="31.5" customHeight="1">
      <c r="A50" s="209" t="s">
        <v>47</v>
      </c>
      <c r="B50" s="261">
        <v>1066</v>
      </c>
      <c r="C50" s="272">
        <v>-10</v>
      </c>
      <c r="D50" s="272">
        <v>-39</v>
      </c>
      <c r="E50" s="183">
        <v>-30</v>
      </c>
      <c r="F50" s="272">
        <v>-39</v>
      </c>
      <c r="G50" s="183">
        <f t="shared" si="1"/>
        <v>-9</v>
      </c>
      <c r="H50" s="183">
        <f t="shared" si="0"/>
        <v>130</v>
      </c>
      <c r="I50" s="208"/>
    </row>
    <row r="51" spans="1:9" s="258" customFormat="1" ht="45" customHeight="1">
      <c r="A51" s="209" t="s">
        <v>338</v>
      </c>
      <c r="B51" s="261">
        <v>1067</v>
      </c>
      <c r="C51" s="426">
        <v>-9</v>
      </c>
      <c r="D51" s="186">
        <v>-10</v>
      </c>
      <c r="E51" s="184">
        <v>-33</v>
      </c>
      <c r="F51" s="186">
        <v>-10</v>
      </c>
      <c r="G51" s="250">
        <f t="shared" si="1"/>
        <v>23</v>
      </c>
      <c r="H51" s="207">
        <f t="shared" si="0"/>
        <v>30.303030303030305</v>
      </c>
      <c r="I51" s="208"/>
    </row>
    <row r="52" spans="1:9" s="258" customFormat="1" ht="36.75" customHeight="1">
      <c r="A52" s="211" t="s">
        <v>124</v>
      </c>
      <c r="B52" s="251">
        <v>1070</v>
      </c>
      <c r="C52" s="428">
        <f>SUM(C53:C55)</f>
        <v>1577</v>
      </c>
      <c r="D52" s="251">
        <f>SUM(D53:D55)</f>
        <v>2832</v>
      </c>
      <c r="E52" s="185">
        <f>SUM(E53:E55)</f>
        <v>2813</v>
      </c>
      <c r="F52" s="251">
        <f>SUM(F53:F55)</f>
        <v>2832</v>
      </c>
      <c r="G52" s="185">
        <f>F52-E52</f>
        <v>19</v>
      </c>
      <c r="H52" s="210">
        <f t="shared" si="0"/>
        <v>100.67543547813722</v>
      </c>
      <c r="I52" s="211"/>
    </row>
    <row r="53" spans="1:9" s="258" customFormat="1" ht="29.25" customHeight="1">
      <c r="A53" s="209" t="s">
        <v>82</v>
      </c>
      <c r="B53" s="261">
        <v>1071</v>
      </c>
      <c r="C53" s="427">
        <v>0</v>
      </c>
      <c r="D53" s="250">
        <v>0</v>
      </c>
      <c r="E53" s="250">
        <v>0</v>
      </c>
      <c r="F53" s="250">
        <v>0</v>
      </c>
      <c r="G53" s="250">
        <f t="shared" si="1"/>
        <v>0</v>
      </c>
      <c r="H53" s="277" t="e">
        <f t="shared" si="0"/>
        <v>#DIV/0!</v>
      </c>
      <c r="I53" s="208"/>
    </row>
    <row r="54" spans="1:9" s="258" customFormat="1" ht="31.5" customHeight="1">
      <c r="A54" s="209" t="s">
        <v>132</v>
      </c>
      <c r="B54" s="261">
        <v>1072</v>
      </c>
      <c r="C54" s="427">
        <v>0</v>
      </c>
      <c r="D54" s="250">
        <v>0</v>
      </c>
      <c r="E54" s="250">
        <v>0</v>
      </c>
      <c r="F54" s="250">
        <v>0</v>
      </c>
      <c r="G54" s="250">
        <f t="shared" si="1"/>
        <v>0</v>
      </c>
      <c r="H54" s="277" t="e">
        <f t="shared" si="0"/>
        <v>#DIV/0!</v>
      </c>
      <c r="I54" s="208"/>
    </row>
    <row r="55" spans="1:9" s="258" customFormat="1" ht="33" customHeight="1">
      <c r="A55" s="209" t="s">
        <v>125</v>
      </c>
      <c r="B55" s="261">
        <v>1073</v>
      </c>
      <c r="C55" s="427">
        <v>1577</v>
      </c>
      <c r="D55" s="250">
        <v>2832</v>
      </c>
      <c r="E55" s="182">
        <v>2813</v>
      </c>
      <c r="F55" s="250">
        <v>2832</v>
      </c>
      <c r="G55" s="182">
        <f t="shared" si="1"/>
        <v>19</v>
      </c>
      <c r="H55" s="207">
        <f t="shared" si="0"/>
        <v>100.67543547813722</v>
      </c>
      <c r="I55" s="208"/>
    </row>
    <row r="56" spans="1:9" s="258" customFormat="1" ht="34.5" customHeight="1">
      <c r="A56" s="211" t="s">
        <v>48</v>
      </c>
      <c r="B56" s="251">
        <v>1080</v>
      </c>
      <c r="C56" s="428">
        <f>SUM(C57:C62)</f>
        <v>-1262</v>
      </c>
      <c r="D56" s="251">
        <f>SUM(D57:D62)</f>
        <v>-1224</v>
      </c>
      <c r="E56" s="185">
        <f>SUM(E57:E62)</f>
        <v>-1620</v>
      </c>
      <c r="F56" s="251">
        <f>SUM(F57:F62)</f>
        <v>-1224</v>
      </c>
      <c r="G56" s="185">
        <f t="shared" si="1"/>
        <v>396</v>
      </c>
      <c r="H56" s="210">
        <f t="shared" si="0"/>
        <v>75.555555555555557</v>
      </c>
      <c r="I56" s="211"/>
    </row>
    <row r="57" spans="1:9" s="258" customFormat="1" ht="33" customHeight="1">
      <c r="A57" s="209" t="s">
        <v>82</v>
      </c>
      <c r="B57" s="261">
        <v>1081</v>
      </c>
      <c r="C57" s="427">
        <v>0</v>
      </c>
      <c r="D57" s="250">
        <v>0</v>
      </c>
      <c r="E57" s="250">
        <v>0</v>
      </c>
      <c r="F57" s="250">
        <v>0</v>
      </c>
      <c r="G57" s="250">
        <f t="shared" si="1"/>
        <v>0</v>
      </c>
      <c r="H57" s="277" t="e">
        <f t="shared" si="0"/>
        <v>#DIV/0!</v>
      </c>
      <c r="I57" s="208"/>
    </row>
    <row r="58" spans="1:9" s="258" customFormat="1" ht="45.75" customHeight="1">
      <c r="A58" s="209" t="s">
        <v>268</v>
      </c>
      <c r="B58" s="261">
        <v>1082</v>
      </c>
      <c r="C58" s="427">
        <v>0</v>
      </c>
      <c r="D58" s="250">
        <v>0</v>
      </c>
      <c r="E58" s="272">
        <v>0</v>
      </c>
      <c r="F58" s="250">
        <v>0</v>
      </c>
      <c r="G58" s="302">
        <f t="shared" si="1"/>
        <v>0</v>
      </c>
      <c r="H58" s="277" t="e">
        <f t="shared" si="0"/>
        <v>#DIV/0!</v>
      </c>
      <c r="I58" s="208"/>
    </row>
    <row r="59" spans="1:9" s="258" customFormat="1" ht="36" customHeight="1">
      <c r="A59" s="209" t="s">
        <v>43</v>
      </c>
      <c r="B59" s="261">
        <v>1083</v>
      </c>
      <c r="C59" s="272" t="s">
        <v>118</v>
      </c>
      <c r="D59" s="272" t="s">
        <v>118</v>
      </c>
      <c r="E59" s="272" t="s">
        <v>118</v>
      </c>
      <c r="F59" s="272" t="s">
        <v>118</v>
      </c>
      <c r="G59" s="276" t="e">
        <f t="shared" si="1"/>
        <v>#VALUE!</v>
      </c>
      <c r="H59" s="277" t="e">
        <f t="shared" si="0"/>
        <v>#VALUE!</v>
      </c>
      <c r="I59" s="208"/>
    </row>
    <row r="60" spans="1:9" s="258" customFormat="1" ht="36" customHeight="1">
      <c r="A60" s="209" t="s">
        <v>31</v>
      </c>
      <c r="B60" s="261">
        <v>1084</v>
      </c>
      <c r="C60" s="272" t="s">
        <v>118</v>
      </c>
      <c r="D60" s="272" t="s">
        <v>118</v>
      </c>
      <c r="E60" s="272" t="s">
        <v>118</v>
      </c>
      <c r="F60" s="272" t="s">
        <v>118</v>
      </c>
      <c r="G60" s="276" t="e">
        <f t="shared" si="1"/>
        <v>#VALUE!</v>
      </c>
      <c r="H60" s="277" t="e">
        <f t="shared" si="0"/>
        <v>#VALUE!</v>
      </c>
      <c r="I60" s="208"/>
    </row>
    <row r="61" spans="1:9" s="258" customFormat="1" ht="36" customHeight="1">
      <c r="A61" s="209" t="s">
        <v>38</v>
      </c>
      <c r="B61" s="261">
        <v>1085</v>
      </c>
      <c r="C61" s="272" t="s">
        <v>118</v>
      </c>
      <c r="D61" s="272" t="s">
        <v>118</v>
      </c>
      <c r="E61" s="272" t="s">
        <v>118</v>
      </c>
      <c r="F61" s="272" t="s">
        <v>118</v>
      </c>
      <c r="G61" s="276" t="e">
        <f t="shared" si="1"/>
        <v>#VALUE!</v>
      </c>
      <c r="H61" s="277" t="e">
        <f t="shared" si="0"/>
        <v>#VALUE!</v>
      </c>
      <c r="I61" s="208"/>
    </row>
    <row r="62" spans="1:9" s="258" customFormat="1" ht="36" customHeight="1">
      <c r="A62" s="209" t="s">
        <v>92</v>
      </c>
      <c r="B62" s="261">
        <v>1086</v>
      </c>
      <c r="C62" s="427">
        <v>-1262</v>
      </c>
      <c r="D62" s="250">
        <v>-1224</v>
      </c>
      <c r="E62" s="184">
        <v>-1620</v>
      </c>
      <c r="F62" s="250">
        <v>-1224</v>
      </c>
      <c r="G62" s="250">
        <f t="shared" si="1"/>
        <v>396</v>
      </c>
      <c r="H62" s="207">
        <f t="shared" si="0"/>
        <v>75.555555555555557</v>
      </c>
      <c r="I62" s="208"/>
    </row>
    <row r="63" spans="1:9" s="258" customFormat="1" ht="41.25" customHeight="1">
      <c r="A63" s="211" t="s">
        <v>3</v>
      </c>
      <c r="B63" s="251">
        <v>1100</v>
      </c>
      <c r="C63" s="211">
        <f>SUM(C22,C23,C44,C52,C56)</f>
        <v>-2305</v>
      </c>
      <c r="D63" s="211">
        <f>SUM(D22,D23,D44,D52,D56)</f>
        <v>-2485</v>
      </c>
      <c r="E63" s="181">
        <f>SUM(E22,E23,E44,E52,E56)</f>
        <v>-2133</v>
      </c>
      <c r="F63" s="211">
        <f>SUM(F22,F23,F44,F52,F56)</f>
        <v>-2485</v>
      </c>
      <c r="G63" s="181">
        <f t="shared" ref="G63:G81" si="2">F63-E63</f>
        <v>-352</v>
      </c>
      <c r="H63" s="210">
        <f t="shared" si="0"/>
        <v>116.50257852789498</v>
      </c>
      <c r="I63" s="211"/>
    </row>
    <row r="64" spans="1:9" s="258" customFormat="1" ht="45" customHeight="1">
      <c r="A64" s="209" t="s">
        <v>270</v>
      </c>
      <c r="B64" s="261">
        <v>1110</v>
      </c>
      <c r="C64" s="427">
        <v>1850</v>
      </c>
      <c r="D64" s="250">
        <v>2589</v>
      </c>
      <c r="E64" s="182">
        <v>1950</v>
      </c>
      <c r="F64" s="250">
        <v>2589</v>
      </c>
      <c r="G64" s="182">
        <f t="shared" si="2"/>
        <v>639</v>
      </c>
      <c r="H64" s="207">
        <f t="shared" si="0"/>
        <v>132.76923076923077</v>
      </c>
      <c r="I64" s="208"/>
    </row>
    <row r="65" spans="1:9" s="258" customFormat="1" ht="45" customHeight="1">
      <c r="A65" s="209" t="s">
        <v>271</v>
      </c>
      <c r="B65" s="261">
        <v>1120</v>
      </c>
      <c r="C65" s="427">
        <v>-3</v>
      </c>
      <c r="D65" s="250">
        <v>0</v>
      </c>
      <c r="E65" s="272">
        <v>0</v>
      </c>
      <c r="F65" s="250">
        <v>0</v>
      </c>
      <c r="G65" s="182">
        <f t="shared" si="2"/>
        <v>0</v>
      </c>
      <c r="H65" s="277" t="e">
        <f t="shared" si="0"/>
        <v>#DIV/0!</v>
      </c>
      <c r="I65" s="208"/>
    </row>
    <row r="66" spans="1:9" s="258" customFormat="1" ht="39.75" customHeight="1">
      <c r="A66" s="211" t="s">
        <v>59</v>
      </c>
      <c r="B66" s="251">
        <v>1130</v>
      </c>
      <c r="C66" s="211">
        <v>0</v>
      </c>
      <c r="D66" s="211">
        <v>0</v>
      </c>
      <c r="E66" s="211">
        <v>0</v>
      </c>
      <c r="F66" s="211">
        <v>0</v>
      </c>
      <c r="G66" s="278">
        <f t="shared" si="2"/>
        <v>0</v>
      </c>
      <c r="H66" s="279" t="e">
        <f t="shared" si="0"/>
        <v>#DIV/0!</v>
      </c>
      <c r="I66" s="211"/>
    </row>
    <row r="67" spans="1:9" s="258" customFormat="1" ht="33" customHeight="1">
      <c r="A67" s="211" t="s">
        <v>280</v>
      </c>
      <c r="B67" s="251">
        <v>1140</v>
      </c>
      <c r="C67" s="428">
        <v>-141</v>
      </c>
      <c r="D67" s="251">
        <v>-96</v>
      </c>
      <c r="E67" s="185">
        <v>-57</v>
      </c>
      <c r="F67" s="251">
        <v>-96</v>
      </c>
      <c r="G67" s="211">
        <f t="shared" si="2"/>
        <v>-39</v>
      </c>
      <c r="H67" s="210">
        <f t="shared" si="0"/>
        <v>168.42105263157893</v>
      </c>
      <c r="I67" s="211"/>
    </row>
    <row r="68" spans="1:9" s="258" customFormat="1" ht="35.25" customHeight="1">
      <c r="A68" s="211" t="s">
        <v>126</v>
      </c>
      <c r="B68" s="251">
        <v>1150</v>
      </c>
      <c r="C68" s="211">
        <f>SUM(C69:C70)</f>
        <v>336</v>
      </c>
      <c r="D68" s="211">
        <f>SUM(D69:D70)</f>
        <v>273</v>
      </c>
      <c r="E68" s="181">
        <f>SUM(E69:E70)</f>
        <v>240</v>
      </c>
      <c r="F68" s="211">
        <f>SUM(F69:F70)</f>
        <v>273</v>
      </c>
      <c r="G68" s="181">
        <f t="shared" si="2"/>
        <v>33</v>
      </c>
      <c r="H68" s="210">
        <f t="shared" si="0"/>
        <v>113.75</v>
      </c>
      <c r="I68" s="211"/>
    </row>
    <row r="69" spans="1:9" s="258" customFormat="1" ht="30.75" customHeight="1">
      <c r="A69" s="209" t="s">
        <v>82</v>
      </c>
      <c r="B69" s="261">
        <v>1151</v>
      </c>
      <c r="C69" s="427">
        <v>0</v>
      </c>
      <c r="D69" s="250">
        <v>0</v>
      </c>
      <c r="E69" s="250">
        <v>0</v>
      </c>
      <c r="F69" s="250">
        <v>0</v>
      </c>
      <c r="G69" s="250">
        <f t="shared" si="2"/>
        <v>0</v>
      </c>
      <c r="H69" s="277" t="e">
        <f t="shared" si="0"/>
        <v>#DIV/0!</v>
      </c>
      <c r="I69" s="208"/>
    </row>
    <row r="70" spans="1:9" s="258" customFormat="1" ht="45" customHeight="1">
      <c r="A70" s="209" t="s">
        <v>269</v>
      </c>
      <c r="B70" s="261">
        <v>1152</v>
      </c>
      <c r="C70" s="427">
        <v>336</v>
      </c>
      <c r="D70" s="250">
        <v>273</v>
      </c>
      <c r="E70" s="182">
        <v>240</v>
      </c>
      <c r="F70" s="250">
        <v>273</v>
      </c>
      <c r="G70" s="182">
        <f t="shared" si="2"/>
        <v>33</v>
      </c>
      <c r="H70" s="207">
        <f t="shared" si="0"/>
        <v>113.75</v>
      </c>
      <c r="I70" s="208"/>
    </row>
    <row r="71" spans="1:9" s="258" customFormat="1" ht="33.75" customHeight="1">
      <c r="A71" s="211" t="s">
        <v>127</v>
      </c>
      <c r="B71" s="251">
        <v>1160</v>
      </c>
      <c r="C71" s="211">
        <f>SUM(C72:C73)</f>
        <v>-161</v>
      </c>
      <c r="D71" s="211">
        <f>SUM(D72:D73)</f>
        <v>0</v>
      </c>
      <c r="E71" s="211">
        <f>SUM(E72:E73)</f>
        <v>0</v>
      </c>
      <c r="F71" s="211">
        <f>SUM(F72:F73)</f>
        <v>0</v>
      </c>
      <c r="G71" s="211">
        <f t="shared" si="2"/>
        <v>0</v>
      </c>
      <c r="H71" s="278" t="e">
        <f t="shared" si="0"/>
        <v>#DIV/0!</v>
      </c>
      <c r="I71" s="211"/>
    </row>
    <row r="72" spans="1:9" s="258" customFormat="1" ht="32.25" customHeight="1">
      <c r="A72" s="209" t="s">
        <v>82</v>
      </c>
      <c r="B72" s="261">
        <v>1161</v>
      </c>
      <c r="C72" s="272" t="s">
        <v>118</v>
      </c>
      <c r="D72" s="272" t="s">
        <v>118</v>
      </c>
      <c r="E72" s="272" t="s">
        <v>118</v>
      </c>
      <c r="F72" s="272" t="s">
        <v>118</v>
      </c>
      <c r="G72" s="250"/>
      <c r="H72" s="277" t="e">
        <f t="shared" si="0"/>
        <v>#VALUE!</v>
      </c>
      <c r="I72" s="208"/>
    </row>
    <row r="73" spans="1:9" s="258" customFormat="1" ht="39" customHeight="1">
      <c r="A73" s="209" t="s">
        <v>302</v>
      </c>
      <c r="B73" s="261">
        <v>1162</v>
      </c>
      <c r="C73" s="427">
        <v>-161</v>
      </c>
      <c r="D73" s="272" t="s">
        <v>118</v>
      </c>
      <c r="E73" s="272" t="s">
        <v>118</v>
      </c>
      <c r="F73" s="272" t="s">
        <v>118</v>
      </c>
      <c r="G73" s="274" t="e">
        <f t="shared" si="2"/>
        <v>#VALUE!</v>
      </c>
      <c r="H73" s="277" t="e">
        <f t="shared" si="0"/>
        <v>#VALUE!</v>
      </c>
      <c r="I73" s="208"/>
    </row>
    <row r="74" spans="1:9" s="258" customFormat="1" ht="36" customHeight="1">
      <c r="A74" s="259" t="s">
        <v>53</v>
      </c>
      <c r="B74" s="260">
        <v>1170</v>
      </c>
      <c r="C74" s="428">
        <f>SUM(C63,C64,C65,C66,C67,C68,C71)</f>
        <v>-424</v>
      </c>
      <c r="D74" s="251">
        <f>SUM(D63,D64,D65,D66,D67,D68,D71)</f>
        <v>281</v>
      </c>
      <c r="E74" s="181">
        <f>SUM(E63,E64,E65,E66,E67,E68,E71)</f>
        <v>0</v>
      </c>
      <c r="F74" s="251">
        <f>SUM(F63,F64,F65,F66,F67,F68,F71)</f>
        <v>281</v>
      </c>
      <c r="G74" s="181">
        <f t="shared" si="2"/>
        <v>281</v>
      </c>
      <c r="H74" s="370" t="e">
        <f t="shared" si="0"/>
        <v>#DIV/0!</v>
      </c>
      <c r="I74" s="206"/>
    </row>
    <row r="75" spans="1:9" s="258" customFormat="1" ht="36" customHeight="1">
      <c r="A75" s="209" t="s">
        <v>119</v>
      </c>
      <c r="B75" s="261">
        <v>1180</v>
      </c>
      <c r="C75" s="427">
        <v>0</v>
      </c>
      <c r="D75" s="250">
        <v>0</v>
      </c>
      <c r="E75" s="184">
        <v>0</v>
      </c>
      <c r="F75" s="250">
        <v>0</v>
      </c>
      <c r="G75" s="250">
        <f t="shared" si="2"/>
        <v>0</v>
      </c>
      <c r="H75" s="277" t="e">
        <f t="shared" ref="H75:H99" si="3">(F75/E75)*100</f>
        <v>#DIV/0!</v>
      </c>
      <c r="I75" s="208"/>
    </row>
    <row r="76" spans="1:9" s="258" customFormat="1" ht="39" customHeight="1">
      <c r="A76" s="209" t="s">
        <v>120</v>
      </c>
      <c r="B76" s="261">
        <v>1181</v>
      </c>
      <c r="C76" s="427"/>
      <c r="D76" s="250"/>
      <c r="E76" s="250"/>
      <c r="F76" s="250"/>
      <c r="G76" s="250"/>
      <c r="H76" s="277" t="e">
        <f t="shared" si="3"/>
        <v>#DIV/0!</v>
      </c>
      <c r="I76" s="208"/>
    </row>
    <row r="77" spans="1:9" s="258" customFormat="1" ht="39" customHeight="1">
      <c r="A77" s="209" t="s">
        <v>121</v>
      </c>
      <c r="B77" s="261">
        <v>1190</v>
      </c>
      <c r="C77" s="427"/>
      <c r="D77" s="250"/>
      <c r="E77" s="250"/>
      <c r="F77" s="250"/>
      <c r="G77" s="250"/>
      <c r="H77" s="277" t="e">
        <f t="shared" si="3"/>
        <v>#DIV/0!</v>
      </c>
      <c r="I77" s="208"/>
    </row>
    <row r="78" spans="1:9" s="258" customFormat="1" ht="39" customHeight="1">
      <c r="A78" s="209" t="s">
        <v>122</v>
      </c>
      <c r="B78" s="261">
        <v>1191</v>
      </c>
      <c r="C78" s="272" t="s">
        <v>118</v>
      </c>
      <c r="D78" s="272" t="s">
        <v>118</v>
      </c>
      <c r="E78" s="272" t="s">
        <v>118</v>
      </c>
      <c r="F78" s="272" t="s">
        <v>118</v>
      </c>
      <c r="G78" s="276" t="e">
        <f t="shared" si="2"/>
        <v>#VALUE!</v>
      </c>
      <c r="H78" s="277" t="e">
        <f t="shared" si="3"/>
        <v>#VALUE!</v>
      </c>
      <c r="I78" s="208"/>
    </row>
    <row r="79" spans="1:9" s="258" customFormat="1" ht="38.25" customHeight="1">
      <c r="A79" s="211" t="s">
        <v>131</v>
      </c>
      <c r="B79" s="251">
        <v>1200</v>
      </c>
      <c r="C79" s="211">
        <f>SUM(C74,C75,C76,C77,C78)</f>
        <v>-424</v>
      </c>
      <c r="D79" s="211">
        <f>SUM(D74,D75,D76,D77,D78)</f>
        <v>281</v>
      </c>
      <c r="E79" s="185">
        <f>SUM(E74,E75,E76,E77,E78)</f>
        <v>0</v>
      </c>
      <c r="F79" s="211">
        <f>SUM(F74,F75,F76,F77,F78)</f>
        <v>281</v>
      </c>
      <c r="G79" s="185">
        <f t="shared" si="2"/>
        <v>281</v>
      </c>
      <c r="H79" s="279" t="e">
        <f t="shared" si="3"/>
        <v>#DIV/0!</v>
      </c>
      <c r="I79" s="211"/>
    </row>
    <row r="80" spans="1:9" s="258" customFormat="1" ht="39" customHeight="1">
      <c r="A80" s="209" t="s">
        <v>11</v>
      </c>
      <c r="B80" s="261">
        <v>1201</v>
      </c>
      <c r="C80" s="427"/>
      <c r="D80" s="250"/>
      <c r="E80" s="182"/>
      <c r="F80" s="250"/>
      <c r="G80" s="182">
        <f t="shared" si="2"/>
        <v>0</v>
      </c>
      <c r="H80" s="277" t="e">
        <f t="shared" si="3"/>
        <v>#DIV/0!</v>
      </c>
      <c r="I80" s="208"/>
    </row>
    <row r="81" spans="1:9" s="258" customFormat="1" ht="39" customHeight="1">
      <c r="A81" s="209" t="s">
        <v>12</v>
      </c>
      <c r="B81" s="261">
        <v>1202</v>
      </c>
      <c r="C81" s="272">
        <v>-424</v>
      </c>
      <c r="D81" s="272" t="s">
        <v>118</v>
      </c>
      <c r="E81" s="272" t="s">
        <v>118</v>
      </c>
      <c r="F81" s="272" t="s">
        <v>118</v>
      </c>
      <c r="G81" s="276" t="e">
        <f t="shared" si="2"/>
        <v>#VALUE!</v>
      </c>
      <c r="H81" s="277" t="e">
        <f t="shared" si="3"/>
        <v>#VALUE!</v>
      </c>
      <c r="I81" s="208"/>
    </row>
    <row r="82" spans="1:9" s="258" customFormat="1" ht="35.25" customHeight="1">
      <c r="A82" s="211" t="s">
        <v>8</v>
      </c>
      <c r="B82" s="251">
        <v>1210</v>
      </c>
      <c r="C82" s="428">
        <f>SUM(C12,C52,C64,C66,C68,C76,C77)</f>
        <v>31983</v>
      </c>
      <c r="D82" s="251">
        <f>SUM(D12,D52,D64,D66,D68,D76,D77)</f>
        <v>36703</v>
      </c>
      <c r="E82" s="185">
        <f>SUM(E12,E52,E64,E66,E68,E76,E77)</f>
        <v>35137</v>
      </c>
      <c r="F82" s="251">
        <f>SUM(F12,F52,F64,F66,F68,F76,F77)</f>
        <v>36703</v>
      </c>
      <c r="G82" s="185">
        <f>F82-E82</f>
        <v>1566</v>
      </c>
      <c r="H82" s="210">
        <f t="shared" si="3"/>
        <v>104.45684036770355</v>
      </c>
      <c r="I82" s="211"/>
    </row>
    <row r="83" spans="1:9" s="258" customFormat="1" ht="35.25" customHeight="1">
      <c r="A83" s="211" t="s">
        <v>63</v>
      </c>
      <c r="B83" s="251">
        <v>1220</v>
      </c>
      <c r="C83" s="211">
        <f>SUM(C13,C23,C44,C56,C65,C67,C71,C75,C78)</f>
        <v>-32407</v>
      </c>
      <c r="D83" s="211">
        <f>SUM(D13,D23,D44,D56,D65,D67,D71,D75,D78)</f>
        <v>-36422</v>
      </c>
      <c r="E83" s="185">
        <f>SUM(E13,E23,E44,E56,E65,E67,E71,E75,E78)</f>
        <v>-35137</v>
      </c>
      <c r="F83" s="211">
        <f>SUM(F13,F23,F44,F56,F65,F67,F71,F75,F78)</f>
        <v>-36422</v>
      </c>
      <c r="G83" s="185">
        <f>F83-E83</f>
        <v>-1285</v>
      </c>
      <c r="H83" s="210">
        <f t="shared" si="3"/>
        <v>103.65711358397132</v>
      </c>
      <c r="I83" s="211"/>
    </row>
    <row r="84" spans="1:9" s="258" customFormat="1" ht="33.75" customHeight="1">
      <c r="A84" s="209" t="s">
        <v>93</v>
      </c>
      <c r="B84" s="261">
        <v>1230</v>
      </c>
      <c r="C84" s="427"/>
      <c r="D84" s="250"/>
      <c r="E84" s="250"/>
      <c r="F84" s="250"/>
      <c r="G84" s="250">
        <f>F84-E84</f>
        <v>0</v>
      </c>
      <c r="H84" s="277" t="e">
        <f t="shared" si="3"/>
        <v>#DIV/0!</v>
      </c>
      <c r="I84" s="208"/>
    </row>
    <row r="85" spans="1:9" s="258" customFormat="1" ht="36.75" customHeight="1">
      <c r="A85" s="211" t="s">
        <v>73</v>
      </c>
      <c r="B85" s="211"/>
      <c r="C85" s="211"/>
      <c r="D85" s="211"/>
      <c r="E85" s="211"/>
      <c r="F85" s="211"/>
      <c r="G85" s="211"/>
      <c r="H85" s="211"/>
      <c r="I85" s="211"/>
    </row>
    <row r="86" spans="1:9" s="258" customFormat="1" ht="39" customHeight="1">
      <c r="A86" s="209" t="s">
        <v>99</v>
      </c>
      <c r="B86" s="261">
        <v>1300</v>
      </c>
      <c r="C86" s="427">
        <f>C63</f>
        <v>-2305</v>
      </c>
      <c r="D86" s="250">
        <f>D63</f>
        <v>-2485</v>
      </c>
      <c r="E86" s="182">
        <f>E63</f>
        <v>-2133</v>
      </c>
      <c r="F86" s="250">
        <f>F63</f>
        <v>-2485</v>
      </c>
      <c r="G86" s="182">
        <f t="shared" ref="G86:G92" si="4">F86-E86</f>
        <v>-352</v>
      </c>
      <c r="H86" s="207">
        <f t="shared" si="3"/>
        <v>116.50257852789498</v>
      </c>
      <c r="I86" s="208"/>
    </row>
    <row r="87" spans="1:9" s="258" customFormat="1" ht="39" customHeight="1">
      <c r="A87" s="209" t="s">
        <v>133</v>
      </c>
      <c r="B87" s="261">
        <v>1301</v>
      </c>
      <c r="C87" s="427">
        <f>C97</f>
        <v>1785</v>
      </c>
      <c r="D87" s="250">
        <f>D97</f>
        <v>1810</v>
      </c>
      <c r="E87" s="182">
        <f>E97</f>
        <v>1710</v>
      </c>
      <c r="F87" s="182">
        <f>F97</f>
        <v>1810</v>
      </c>
      <c r="G87" s="182">
        <f t="shared" si="4"/>
        <v>100</v>
      </c>
      <c r="H87" s="207">
        <f t="shared" si="3"/>
        <v>105.84795321637428</v>
      </c>
      <c r="I87" s="208"/>
    </row>
    <row r="88" spans="1:9" s="258" customFormat="1" ht="39" customHeight="1">
      <c r="A88" s="209" t="s">
        <v>134</v>
      </c>
      <c r="B88" s="261">
        <v>1302</v>
      </c>
      <c r="C88" s="427">
        <f>C53</f>
        <v>0</v>
      </c>
      <c r="D88" s="250">
        <f>D53</f>
        <v>0</v>
      </c>
      <c r="E88" s="250">
        <f>E53</f>
        <v>0</v>
      </c>
      <c r="F88" s="250">
        <f>F53</f>
        <v>0</v>
      </c>
      <c r="G88" s="250">
        <f t="shared" si="4"/>
        <v>0</v>
      </c>
      <c r="H88" s="277" t="e">
        <f t="shared" si="3"/>
        <v>#DIV/0!</v>
      </c>
      <c r="I88" s="208"/>
    </row>
    <row r="89" spans="1:9" s="258" customFormat="1" ht="39" customHeight="1">
      <c r="A89" s="209" t="s">
        <v>135</v>
      </c>
      <c r="B89" s="261">
        <v>1303</v>
      </c>
      <c r="C89" s="427">
        <f>C57</f>
        <v>0</v>
      </c>
      <c r="D89" s="250">
        <f>D57</f>
        <v>0</v>
      </c>
      <c r="E89" s="250">
        <f>E57</f>
        <v>0</v>
      </c>
      <c r="F89" s="250">
        <f>F57</f>
        <v>0</v>
      </c>
      <c r="G89" s="250">
        <f t="shared" si="4"/>
        <v>0</v>
      </c>
      <c r="H89" s="277" t="e">
        <f t="shared" si="3"/>
        <v>#DIV/0!</v>
      </c>
      <c r="I89" s="208"/>
    </row>
    <row r="90" spans="1:9" s="258" customFormat="1" ht="39" customHeight="1">
      <c r="A90" s="209" t="s">
        <v>136</v>
      </c>
      <c r="B90" s="261">
        <v>1304</v>
      </c>
      <c r="C90" s="427">
        <f>C54</f>
        <v>0</v>
      </c>
      <c r="D90" s="250">
        <f>D54</f>
        <v>0</v>
      </c>
      <c r="E90" s="250">
        <f>E54</f>
        <v>0</v>
      </c>
      <c r="F90" s="250">
        <f>F54</f>
        <v>0</v>
      </c>
      <c r="G90" s="250"/>
      <c r="H90" s="277" t="e">
        <f t="shared" si="3"/>
        <v>#DIV/0!</v>
      </c>
      <c r="I90" s="208"/>
    </row>
    <row r="91" spans="1:9" s="258" customFormat="1" ht="39" customHeight="1">
      <c r="A91" s="209" t="s">
        <v>137</v>
      </c>
      <c r="B91" s="261">
        <v>1305</v>
      </c>
      <c r="C91" s="427">
        <f>C58</f>
        <v>0</v>
      </c>
      <c r="D91" s="250">
        <f>D58</f>
        <v>0</v>
      </c>
      <c r="E91" s="184">
        <f>E58</f>
        <v>0</v>
      </c>
      <c r="F91" s="184">
        <f>F58</f>
        <v>0</v>
      </c>
      <c r="G91" s="184">
        <f t="shared" si="4"/>
        <v>0</v>
      </c>
      <c r="H91" s="277" t="e">
        <f t="shared" si="3"/>
        <v>#DIV/0!</v>
      </c>
      <c r="I91" s="208"/>
    </row>
    <row r="92" spans="1:9" s="258" customFormat="1" ht="27.75" customHeight="1">
      <c r="A92" s="211" t="s">
        <v>70</v>
      </c>
      <c r="B92" s="251">
        <v>1310</v>
      </c>
      <c r="C92" s="211">
        <f>C86+C87-C88-C89-C90-C91</f>
        <v>-520</v>
      </c>
      <c r="D92" s="211">
        <f>D86+D87-D88-D89-D90-D91</f>
        <v>-675</v>
      </c>
      <c r="E92" s="185">
        <f>E86+E87-E88-E89-E90-E91</f>
        <v>-423</v>
      </c>
      <c r="F92" s="211">
        <f>F86+F87-F88-F89-F90-F91</f>
        <v>-675</v>
      </c>
      <c r="G92" s="185">
        <f t="shared" si="4"/>
        <v>-252</v>
      </c>
      <c r="H92" s="210">
        <f t="shared" si="3"/>
        <v>159.57446808510639</v>
      </c>
      <c r="I92" s="211"/>
    </row>
    <row r="93" spans="1:9" s="258" customFormat="1" ht="39" customHeight="1">
      <c r="A93" s="209" t="s">
        <v>86</v>
      </c>
      <c r="B93" s="261"/>
      <c r="C93" s="427"/>
      <c r="D93" s="250"/>
      <c r="E93" s="250"/>
      <c r="F93" s="250"/>
      <c r="G93" s="250"/>
      <c r="H93" s="207"/>
      <c r="I93" s="208"/>
    </row>
    <row r="94" spans="1:9" s="258" customFormat="1" ht="39" customHeight="1">
      <c r="A94" s="209" t="s">
        <v>229</v>
      </c>
      <c r="B94" s="261">
        <v>1400</v>
      </c>
      <c r="C94" s="427">
        <v>5901</v>
      </c>
      <c r="D94" s="250">
        <v>7500</v>
      </c>
      <c r="E94" s="182">
        <v>8004</v>
      </c>
      <c r="F94" s="250">
        <v>7500</v>
      </c>
      <c r="G94" s="182">
        <f t="shared" ref="G94:G99" si="5">F94-E94</f>
        <v>-504</v>
      </c>
      <c r="H94" s="207">
        <f t="shared" si="3"/>
        <v>93.703148425787106</v>
      </c>
      <c r="I94" s="208"/>
    </row>
    <row r="95" spans="1:9" s="258" customFormat="1" ht="36" customHeight="1">
      <c r="A95" s="209" t="s">
        <v>4</v>
      </c>
      <c r="B95" s="261">
        <v>1410</v>
      </c>
      <c r="C95" s="427">
        <v>17872</v>
      </c>
      <c r="D95" s="250">
        <v>20247</v>
      </c>
      <c r="E95" s="182">
        <v>18905</v>
      </c>
      <c r="F95" s="250">
        <v>20247</v>
      </c>
      <c r="G95" s="182">
        <f t="shared" si="5"/>
        <v>1342</v>
      </c>
      <c r="H95" s="207">
        <f t="shared" si="3"/>
        <v>107.09865115048929</v>
      </c>
      <c r="I95" s="208"/>
    </row>
    <row r="96" spans="1:9" s="258" customFormat="1" ht="39" customHeight="1">
      <c r="A96" s="209" t="s">
        <v>5</v>
      </c>
      <c r="B96" s="261">
        <v>1420</v>
      </c>
      <c r="C96" s="427">
        <v>3608</v>
      </c>
      <c r="D96" s="250">
        <v>4108</v>
      </c>
      <c r="E96" s="182">
        <v>4013</v>
      </c>
      <c r="F96" s="250">
        <v>4108</v>
      </c>
      <c r="G96" s="182">
        <f t="shared" si="5"/>
        <v>95</v>
      </c>
      <c r="H96" s="207">
        <f t="shared" si="3"/>
        <v>102.36730625467231</v>
      </c>
      <c r="I96" s="208"/>
    </row>
    <row r="97" spans="1:9" s="258" customFormat="1" ht="39" customHeight="1">
      <c r="A97" s="209" t="s">
        <v>6</v>
      </c>
      <c r="B97" s="261">
        <v>1430</v>
      </c>
      <c r="C97" s="427">
        <v>1785</v>
      </c>
      <c r="D97" s="250">
        <v>1810</v>
      </c>
      <c r="E97" s="182">
        <v>1710</v>
      </c>
      <c r="F97" s="250">
        <v>1810</v>
      </c>
      <c r="G97" s="182">
        <f t="shared" si="5"/>
        <v>100</v>
      </c>
      <c r="H97" s="207">
        <f t="shared" si="3"/>
        <v>105.84795321637428</v>
      </c>
      <c r="I97" s="208"/>
    </row>
    <row r="98" spans="1:9" s="258" customFormat="1" ht="39" customHeight="1">
      <c r="A98" s="209" t="s">
        <v>14</v>
      </c>
      <c r="B98" s="261">
        <v>1440</v>
      </c>
      <c r="C98" s="427">
        <v>2937</v>
      </c>
      <c r="D98" s="250">
        <v>2661</v>
      </c>
      <c r="E98" s="182">
        <v>2448</v>
      </c>
      <c r="F98" s="250">
        <v>2661</v>
      </c>
      <c r="G98" s="182">
        <f t="shared" si="5"/>
        <v>213</v>
      </c>
      <c r="H98" s="207">
        <f t="shared" si="3"/>
        <v>108.70098039215685</v>
      </c>
      <c r="I98" s="208"/>
    </row>
    <row r="99" spans="1:9" s="258" customFormat="1" ht="39" customHeight="1">
      <c r="A99" s="259" t="s">
        <v>34</v>
      </c>
      <c r="B99" s="260">
        <v>1450</v>
      </c>
      <c r="C99" s="428">
        <f>SUM(C94,C95:C98)</f>
        <v>32103</v>
      </c>
      <c r="D99" s="251">
        <f>SUM(D94,D95:D98)</f>
        <v>36326</v>
      </c>
      <c r="E99" s="181">
        <f>SUM(E94,E95:E98)</f>
        <v>35080</v>
      </c>
      <c r="F99" s="251">
        <f>SUM(F94,F95:F98)</f>
        <v>36326</v>
      </c>
      <c r="G99" s="181">
        <f t="shared" si="5"/>
        <v>1246</v>
      </c>
      <c r="H99" s="205">
        <f t="shared" si="3"/>
        <v>103.55188141391105</v>
      </c>
      <c r="I99" s="206"/>
    </row>
    <row r="100" spans="1:9" s="258" customFormat="1" ht="20.25">
      <c r="A100" s="263"/>
      <c r="B100" s="264"/>
      <c r="C100" s="264"/>
      <c r="D100" s="264"/>
      <c r="E100" s="264"/>
      <c r="F100" s="264"/>
      <c r="G100" s="264"/>
      <c r="H100" s="264"/>
      <c r="I100" s="264"/>
    </row>
    <row r="101" spans="1:9" ht="27.75" customHeight="1">
      <c r="A101" s="265" t="s">
        <v>303</v>
      </c>
      <c r="B101" s="310"/>
      <c r="C101" s="475" t="s">
        <v>57</v>
      </c>
      <c r="D101" s="475"/>
      <c r="E101" s="309"/>
      <c r="F101" s="476" t="s">
        <v>304</v>
      </c>
      <c r="G101" s="476"/>
      <c r="H101" s="476"/>
      <c r="I101" s="266"/>
    </row>
    <row r="102" spans="1:9" s="262" customFormat="1">
      <c r="A102" s="267" t="s">
        <v>179</v>
      </c>
      <c r="B102" s="268"/>
      <c r="C102" s="473" t="s">
        <v>113</v>
      </c>
      <c r="D102" s="473"/>
      <c r="E102" s="268"/>
      <c r="F102" s="474" t="s">
        <v>55</v>
      </c>
      <c r="G102" s="474"/>
      <c r="H102" s="474"/>
      <c r="I102" s="269"/>
    </row>
    <row r="103" spans="1:9">
      <c r="A103" s="249"/>
      <c r="B103" s="267"/>
      <c r="C103" s="267"/>
      <c r="D103" s="267"/>
      <c r="E103" s="267"/>
      <c r="F103" s="267"/>
      <c r="G103" s="267"/>
      <c r="H103" s="267"/>
      <c r="I103" s="267"/>
    </row>
    <row r="104" spans="1:9">
      <c r="A104" s="249"/>
      <c r="B104" s="267"/>
      <c r="C104" s="267"/>
      <c r="D104" s="267"/>
      <c r="E104" s="267"/>
      <c r="F104" s="267"/>
      <c r="G104" s="267"/>
      <c r="H104" s="267"/>
      <c r="I104" s="267"/>
    </row>
    <row r="105" spans="1:9">
      <c r="A105" s="249"/>
      <c r="B105" s="267"/>
      <c r="C105" s="267"/>
      <c r="D105" s="267"/>
      <c r="E105" s="267"/>
      <c r="F105" s="267"/>
      <c r="G105" s="267"/>
      <c r="H105" s="267"/>
      <c r="I105" s="267"/>
    </row>
    <row r="106" spans="1:9">
      <c r="A106" s="249"/>
      <c r="B106" s="267"/>
      <c r="C106" s="267"/>
      <c r="D106" s="267"/>
      <c r="E106" s="267"/>
      <c r="F106" s="267"/>
      <c r="G106" s="267"/>
      <c r="H106" s="267"/>
      <c r="I106" s="267"/>
    </row>
    <row r="107" spans="1:9">
      <c r="A107" s="249"/>
      <c r="B107" s="267"/>
      <c r="C107" s="267"/>
      <c r="D107" s="267"/>
      <c r="E107" s="267"/>
      <c r="F107" s="267"/>
      <c r="G107" s="267"/>
      <c r="H107" s="267"/>
      <c r="I107" s="267"/>
    </row>
    <row r="108" spans="1:9">
      <c r="A108" s="249"/>
      <c r="B108" s="267"/>
      <c r="C108" s="267"/>
      <c r="D108" s="267"/>
      <c r="E108" s="267"/>
      <c r="F108" s="267"/>
      <c r="G108" s="267"/>
      <c r="H108" s="267"/>
      <c r="I108" s="267"/>
    </row>
    <row r="109" spans="1:9">
      <c r="A109" s="249"/>
      <c r="B109" s="267"/>
      <c r="C109" s="267"/>
      <c r="D109" s="267"/>
      <c r="E109" s="267"/>
      <c r="F109" s="267"/>
      <c r="G109" s="267"/>
      <c r="H109" s="267"/>
      <c r="I109" s="267"/>
    </row>
    <row r="110" spans="1:9">
      <c r="A110" s="270"/>
    </row>
    <row r="111" spans="1:9">
      <c r="A111" s="270"/>
    </row>
    <row r="112" spans="1:9">
      <c r="A112" s="270"/>
    </row>
    <row r="113" spans="1:1">
      <c r="A113" s="270"/>
    </row>
    <row r="114" spans="1:1">
      <c r="A114" s="270"/>
    </row>
    <row r="115" spans="1:1">
      <c r="A115" s="270"/>
    </row>
    <row r="116" spans="1:1">
      <c r="A116" s="270"/>
    </row>
    <row r="117" spans="1:1">
      <c r="A117" s="270"/>
    </row>
    <row r="118" spans="1:1">
      <c r="A118" s="270"/>
    </row>
    <row r="119" spans="1:1">
      <c r="A119" s="270"/>
    </row>
    <row r="120" spans="1:1">
      <c r="A120" s="270"/>
    </row>
    <row r="121" spans="1:1">
      <c r="A121" s="270"/>
    </row>
    <row r="122" spans="1:1">
      <c r="A122" s="270"/>
    </row>
    <row r="123" spans="1:1">
      <c r="A123" s="270"/>
    </row>
    <row r="124" spans="1:1">
      <c r="A124" s="270"/>
    </row>
    <row r="125" spans="1:1">
      <c r="A125" s="270"/>
    </row>
    <row r="126" spans="1:1">
      <c r="A126" s="270"/>
    </row>
    <row r="127" spans="1:1">
      <c r="A127" s="270"/>
    </row>
    <row r="128" spans="1:1">
      <c r="A128" s="270"/>
    </row>
    <row r="129" spans="1:1">
      <c r="A129" s="270"/>
    </row>
    <row r="130" spans="1:1">
      <c r="A130" s="270"/>
    </row>
    <row r="131" spans="1:1">
      <c r="A131" s="270"/>
    </row>
    <row r="132" spans="1:1">
      <c r="A132" s="270"/>
    </row>
    <row r="133" spans="1:1">
      <c r="A133" s="270"/>
    </row>
    <row r="134" spans="1:1">
      <c r="A134" s="270"/>
    </row>
    <row r="135" spans="1:1">
      <c r="A135" s="270"/>
    </row>
    <row r="136" spans="1:1">
      <c r="A136" s="270"/>
    </row>
    <row r="137" spans="1:1">
      <c r="A137" s="270"/>
    </row>
    <row r="138" spans="1:1">
      <c r="A138" s="270"/>
    </row>
    <row r="139" spans="1:1">
      <c r="A139" s="270"/>
    </row>
    <row r="140" spans="1:1">
      <c r="A140" s="270"/>
    </row>
    <row r="141" spans="1:1">
      <c r="A141" s="270"/>
    </row>
    <row r="142" spans="1:1">
      <c r="A142" s="270"/>
    </row>
    <row r="143" spans="1:1">
      <c r="A143" s="270"/>
    </row>
    <row r="144" spans="1:1">
      <c r="A144" s="270"/>
    </row>
    <row r="145" spans="1:1">
      <c r="A145" s="270"/>
    </row>
    <row r="146" spans="1:1">
      <c r="A146" s="270"/>
    </row>
    <row r="147" spans="1:1">
      <c r="A147" s="270"/>
    </row>
    <row r="148" spans="1:1">
      <c r="A148" s="270"/>
    </row>
    <row r="149" spans="1:1">
      <c r="A149" s="270"/>
    </row>
    <row r="150" spans="1:1">
      <c r="A150" s="270"/>
    </row>
    <row r="151" spans="1:1">
      <c r="A151" s="270"/>
    </row>
    <row r="152" spans="1:1">
      <c r="A152" s="270"/>
    </row>
    <row r="153" spans="1:1">
      <c r="A153" s="270"/>
    </row>
    <row r="154" spans="1:1">
      <c r="A154" s="270"/>
    </row>
    <row r="155" spans="1:1">
      <c r="A155" s="270"/>
    </row>
    <row r="156" spans="1:1">
      <c r="A156" s="270"/>
    </row>
    <row r="157" spans="1:1">
      <c r="A157" s="270"/>
    </row>
    <row r="158" spans="1:1">
      <c r="A158" s="270"/>
    </row>
    <row r="159" spans="1:1">
      <c r="A159" s="270"/>
    </row>
    <row r="160" spans="1:1">
      <c r="A160" s="270"/>
    </row>
    <row r="161" spans="1:1">
      <c r="A161" s="271"/>
    </row>
    <row r="162" spans="1:1">
      <c r="A162" s="271"/>
    </row>
    <row r="163" spans="1:1">
      <c r="A163" s="271"/>
    </row>
    <row r="164" spans="1:1">
      <c r="A164" s="271"/>
    </row>
    <row r="165" spans="1:1">
      <c r="A165" s="271"/>
    </row>
    <row r="166" spans="1:1">
      <c r="A166" s="271"/>
    </row>
    <row r="167" spans="1:1">
      <c r="A167" s="271"/>
    </row>
    <row r="168" spans="1:1">
      <c r="A168" s="271"/>
    </row>
    <row r="169" spans="1:1">
      <c r="A169" s="271"/>
    </row>
    <row r="170" spans="1:1">
      <c r="A170" s="271"/>
    </row>
    <row r="171" spans="1:1">
      <c r="A171" s="271"/>
    </row>
    <row r="172" spans="1:1">
      <c r="A172" s="271"/>
    </row>
    <row r="173" spans="1:1">
      <c r="A173" s="271"/>
    </row>
    <row r="174" spans="1:1">
      <c r="A174" s="271"/>
    </row>
    <row r="175" spans="1:1">
      <c r="A175" s="271"/>
    </row>
    <row r="176" spans="1:1">
      <c r="A176" s="271"/>
    </row>
    <row r="177" spans="1:1">
      <c r="A177" s="271"/>
    </row>
    <row r="178" spans="1:1">
      <c r="A178" s="271"/>
    </row>
    <row r="179" spans="1:1">
      <c r="A179" s="271"/>
    </row>
    <row r="180" spans="1:1">
      <c r="A180" s="271"/>
    </row>
    <row r="181" spans="1:1">
      <c r="A181" s="271"/>
    </row>
    <row r="182" spans="1:1">
      <c r="A182" s="271"/>
    </row>
    <row r="183" spans="1:1">
      <c r="A183" s="271"/>
    </row>
    <row r="184" spans="1:1">
      <c r="A184" s="271"/>
    </row>
    <row r="185" spans="1:1">
      <c r="A185" s="271"/>
    </row>
    <row r="186" spans="1:1">
      <c r="A186" s="271"/>
    </row>
    <row r="187" spans="1:1">
      <c r="A187" s="271"/>
    </row>
    <row r="188" spans="1:1">
      <c r="A188" s="271"/>
    </row>
    <row r="189" spans="1:1">
      <c r="A189" s="271"/>
    </row>
    <row r="190" spans="1:1">
      <c r="A190" s="271"/>
    </row>
    <row r="191" spans="1:1">
      <c r="A191" s="271"/>
    </row>
    <row r="192" spans="1:1">
      <c r="A192" s="271"/>
    </row>
    <row r="193" spans="1:1">
      <c r="A193" s="271"/>
    </row>
    <row r="194" spans="1:1">
      <c r="A194" s="271"/>
    </row>
    <row r="195" spans="1:1">
      <c r="A195" s="271"/>
    </row>
    <row r="196" spans="1:1">
      <c r="A196" s="271"/>
    </row>
    <row r="197" spans="1:1">
      <c r="A197" s="271"/>
    </row>
    <row r="198" spans="1:1">
      <c r="A198" s="271"/>
    </row>
    <row r="199" spans="1:1">
      <c r="A199" s="271"/>
    </row>
    <row r="200" spans="1:1">
      <c r="A200" s="271"/>
    </row>
    <row r="201" spans="1:1">
      <c r="A201" s="271"/>
    </row>
    <row r="202" spans="1:1">
      <c r="A202" s="271"/>
    </row>
    <row r="203" spans="1:1">
      <c r="A203" s="271"/>
    </row>
    <row r="204" spans="1:1">
      <c r="A204" s="271"/>
    </row>
    <row r="205" spans="1:1">
      <c r="A205" s="271"/>
    </row>
    <row r="206" spans="1:1">
      <c r="A206" s="271"/>
    </row>
    <row r="207" spans="1:1">
      <c r="A207" s="271"/>
    </row>
    <row r="208" spans="1:1">
      <c r="A208" s="271"/>
    </row>
    <row r="209" spans="1:1">
      <c r="A209" s="271"/>
    </row>
    <row r="210" spans="1:1">
      <c r="A210" s="271"/>
    </row>
    <row r="211" spans="1:1">
      <c r="A211" s="271"/>
    </row>
    <row r="212" spans="1:1">
      <c r="A212" s="271"/>
    </row>
    <row r="213" spans="1:1">
      <c r="A213" s="271"/>
    </row>
    <row r="214" spans="1:1">
      <c r="A214" s="271"/>
    </row>
    <row r="215" spans="1:1">
      <c r="A215" s="271"/>
    </row>
    <row r="216" spans="1:1">
      <c r="A216" s="271"/>
    </row>
    <row r="217" spans="1:1">
      <c r="A217" s="271"/>
    </row>
    <row r="218" spans="1:1">
      <c r="A218" s="271"/>
    </row>
    <row r="219" spans="1:1">
      <c r="A219" s="271"/>
    </row>
    <row r="220" spans="1:1">
      <c r="A220" s="271"/>
    </row>
    <row r="221" spans="1:1">
      <c r="A221" s="271"/>
    </row>
    <row r="222" spans="1:1">
      <c r="A222" s="271"/>
    </row>
    <row r="223" spans="1:1">
      <c r="A223" s="271"/>
    </row>
    <row r="224" spans="1:1">
      <c r="A224" s="271"/>
    </row>
    <row r="225" spans="1:1">
      <c r="A225" s="271"/>
    </row>
    <row r="226" spans="1:1">
      <c r="A226" s="271"/>
    </row>
    <row r="227" spans="1:1">
      <c r="A227" s="271"/>
    </row>
    <row r="228" spans="1:1">
      <c r="A228" s="271"/>
    </row>
    <row r="229" spans="1:1">
      <c r="A229" s="271"/>
    </row>
    <row r="230" spans="1:1">
      <c r="A230" s="271"/>
    </row>
    <row r="231" spans="1:1">
      <c r="A231" s="271"/>
    </row>
    <row r="232" spans="1:1">
      <c r="A232" s="271"/>
    </row>
    <row r="233" spans="1:1">
      <c r="A233" s="271"/>
    </row>
    <row r="234" spans="1:1">
      <c r="A234" s="271"/>
    </row>
    <row r="235" spans="1:1">
      <c r="A235" s="271"/>
    </row>
    <row r="236" spans="1:1">
      <c r="A236" s="271"/>
    </row>
    <row r="237" spans="1:1">
      <c r="A237" s="271"/>
    </row>
    <row r="238" spans="1:1">
      <c r="A238" s="271"/>
    </row>
    <row r="239" spans="1:1">
      <c r="A239" s="271"/>
    </row>
    <row r="240" spans="1:1">
      <c r="A240" s="271"/>
    </row>
    <row r="241" spans="1:1">
      <c r="A241" s="271"/>
    </row>
    <row r="242" spans="1:1">
      <c r="A242" s="271"/>
    </row>
    <row r="243" spans="1:1">
      <c r="A243" s="271"/>
    </row>
    <row r="244" spans="1:1">
      <c r="A244" s="271"/>
    </row>
    <row r="245" spans="1:1">
      <c r="A245" s="271"/>
    </row>
    <row r="246" spans="1:1">
      <c r="A246" s="271"/>
    </row>
    <row r="247" spans="1:1">
      <c r="A247" s="271"/>
    </row>
    <row r="248" spans="1:1">
      <c r="A248" s="271"/>
    </row>
    <row r="249" spans="1:1">
      <c r="A249" s="271"/>
    </row>
    <row r="250" spans="1:1">
      <c r="A250" s="271"/>
    </row>
    <row r="251" spans="1:1">
      <c r="A251" s="271"/>
    </row>
    <row r="252" spans="1:1">
      <c r="A252" s="271"/>
    </row>
    <row r="253" spans="1:1">
      <c r="A253" s="271"/>
    </row>
    <row r="254" spans="1:1">
      <c r="A254" s="271"/>
    </row>
    <row r="255" spans="1:1">
      <c r="A255" s="271"/>
    </row>
    <row r="256" spans="1:1">
      <c r="A256" s="271"/>
    </row>
    <row r="257" spans="1:1">
      <c r="A257" s="271"/>
    </row>
    <row r="258" spans="1:1">
      <c r="A258" s="271"/>
    </row>
    <row r="259" spans="1:1">
      <c r="A259" s="271"/>
    </row>
    <row r="260" spans="1:1">
      <c r="A260" s="271"/>
    </row>
    <row r="261" spans="1:1">
      <c r="A261" s="271"/>
    </row>
    <row r="262" spans="1:1">
      <c r="A262" s="271"/>
    </row>
    <row r="263" spans="1:1">
      <c r="A263" s="271"/>
    </row>
    <row r="264" spans="1:1">
      <c r="A264" s="271"/>
    </row>
    <row r="265" spans="1:1">
      <c r="A265" s="271"/>
    </row>
    <row r="266" spans="1:1">
      <c r="A266" s="271"/>
    </row>
    <row r="267" spans="1:1">
      <c r="A267" s="271"/>
    </row>
    <row r="268" spans="1:1">
      <c r="A268" s="271"/>
    </row>
    <row r="269" spans="1:1">
      <c r="A269" s="271"/>
    </row>
    <row r="270" spans="1:1">
      <c r="A270" s="271"/>
    </row>
    <row r="271" spans="1:1">
      <c r="A271" s="271"/>
    </row>
    <row r="272" spans="1:1">
      <c r="A272" s="271"/>
    </row>
    <row r="273" spans="1:1">
      <c r="A273" s="271"/>
    </row>
    <row r="274" spans="1:1">
      <c r="A274" s="271"/>
    </row>
    <row r="275" spans="1:1">
      <c r="A275" s="271"/>
    </row>
    <row r="276" spans="1:1">
      <c r="A276" s="271"/>
    </row>
    <row r="277" spans="1:1">
      <c r="A277" s="271"/>
    </row>
    <row r="278" spans="1:1">
      <c r="A278" s="271"/>
    </row>
    <row r="279" spans="1:1">
      <c r="A279" s="271"/>
    </row>
    <row r="280" spans="1:1">
      <c r="A280" s="271"/>
    </row>
    <row r="281" spans="1:1">
      <c r="A281" s="271"/>
    </row>
    <row r="282" spans="1:1">
      <c r="A282" s="271"/>
    </row>
    <row r="283" spans="1:1">
      <c r="A283" s="271"/>
    </row>
    <row r="284" spans="1:1">
      <c r="A284" s="271"/>
    </row>
    <row r="285" spans="1:1">
      <c r="A285" s="271"/>
    </row>
    <row r="286" spans="1:1">
      <c r="A286" s="271"/>
    </row>
    <row r="287" spans="1:1">
      <c r="A287" s="271"/>
    </row>
    <row r="288" spans="1:1">
      <c r="A288" s="271"/>
    </row>
    <row r="289" spans="1:1">
      <c r="A289" s="271"/>
    </row>
    <row r="290" spans="1:1">
      <c r="A290" s="271"/>
    </row>
    <row r="291" spans="1:1">
      <c r="A291" s="271"/>
    </row>
    <row r="292" spans="1:1">
      <c r="A292" s="271"/>
    </row>
    <row r="293" spans="1:1">
      <c r="A293" s="271"/>
    </row>
    <row r="294" spans="1:1">
      <c r="A294" s="271"/>
    </row>
    <row r="295" spans="1:1">
      <c r="A295" s="271"/>
    </row>
    <row r="296" spans="1:1">
      <c r="A296" s="271"/>
    </row>
    <row r="297" spans="1:1">
      <c r="A297" s="271"/>
    </row>
    <row r="298" spans="1:1">
      <c r="A298" s="271"/>
    </row>
    <row r="299" spans="1:1">
      <c r="A299" s="271"/>
    </row>
    <row r="300" spans="1:1">
      <c r="A300" s="271"/>
    </row>
    <row r="301" spans="1:1">
      <c r="A301" s="271"/>
    </row>
    <row r="302" spans="1:1">
      <c r="A302" s="271"/>
    </row>
    <row r="303" spans="1:1">
      <c r="A303" s="271"/>
    </row>
    <row r="304" spans="1:1">
      <c r="A304" s="271"/>
    </row>
    <row r="305" spans="1:1">
      <c r="A305" s="271"/>
    </row>
    <row r="306" spans="1:1">
      <c r="A306" s="271"/>
    </row>
    <row r="307" spans="1:1">
      <c r="A307" s="271"/>
    </row>
    <row r="308" spans="1:1">
      <c r="A308" s="271"/>
    </row>
    <row r="309" spans="1:1">
      <c r="A309" s="271"/>
    </row>
    <row r="310" spans="1:1">
      <c r="A310" s="271"/>
    </row>
    <row r="311" spans="1:1">
      <c r="A311" s="271"/>
    </row>
    <row r="312" spans="1:1">
      <c r="A312" s="271"/>
    </row>
    <row r="313" spans="1:1">
      <c r="A313" s="271"/>
    </row>
    <row r="314" spans="1:1">
      <c r="A314" s="271"/>
    </row>
    <row r="315" spans="1:1">
      <c r="A315" s="271"/>
    </row>
    <row r="316" spans="1:1">
      <c r="A316" s="271"/>
    </row>
    <row r="317" spans="1:1">
      <c r="A317" s="271"/>
    </row>
    <row r="318" spans="1:1">
      <c r="A318" s="271"/>
    </row>
    <row r="319" spans="1:1">
      <c r="A319" s="271"/>
    </row>
    <row r="320" spans="1:1">
      <c r="A320" s="271"/>
    </row>
    <row r="321" spans="1:1">
      <c r="A321" s="271"/>
    </row>
    <row r="322" spans="1:1">
      <c r="A322" s="271"/>
    </row>
    <row r="323" spans="1:1">
      <c r="A323" s="271"/>
    </row>
    <row r="324" spans="1:1">
      <c r="A324" s="271"/>
    </row>
    <row r="325" spans="1:1">
      <c r="A325" s="271"/>
    </row>
    <row r="326" spans="1:1">
      <c r="A326" s="271"/>
    </row>
    <row r="327" spans="1:1">
      <c r="A327" s="271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H92 H94 G78:G81 G23:G25 G73:G75 G49:G51 G14:G22 G71 H57:H62 G63:G64 H12:H25 H63:H84 G57:G62 H87:H88 F92:G92 G89:G91 H89:H91 D92:E92 G26:G27 H26:H56 H95:H99 G66:G69 G28:G4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A32" sqref="A32"/>
    </sheetView>
  </sheetViews>
  <sheetFormatPr defaultRowHeight="18.75"/>
  <cols>
    <col min="1" max="1" width="60.28515625" style="69" customWidth="1"/>
    <col min="2" max="2" width="12.5703125" style="70" customWidth="1"/>
    <col min="3" max="3" width="14.85546875" style="70" customWidth="1"/>
    <col min="4" max="4" width="16.140625" style="70" customWidth="1"/>
    <col min="5" max="5" width="16.7109375" style="70" customWidth="1"/>
    <col min="6" max="6" width="16.140625" style="70" customWidth="1"/>
    <col min="7" max="7" width="17.140625" style="70" customWidth="1"/>
    <col min="8" max="16384" width="9.140625" style="69"/>
  </cols>
  <sheetData>
    <row r="2" spans="1:7" ht="33.75" customHeight="1">
      <c r="A2" s="662" t="s">
        <v>214</v>
      </c>
      <c r="B2" s="662"/>
      <c r="C2" s="662"/>
      <c r="D2" s="662"/>
      <c r="E2" s="662"/>
      <c r="F2" s="662"/>
      <c r="G2" s="662"/>
    </row>
    <row r="3" spans="1:7" ht="28.5" customHeight="1">
      <c r="A3" s="71"/>
      <c r="B3" s="72"/>
      <c r="C3" s="72"/>
      <c r="D3" s="71"/>
      <c r="E3" s="71"/>
      <c r="F3" s="71"/>
      <c r="G3" s="72"/>
    </row>
    <row r="4" spans="1:7" ht="60" customHeight="1">
      <c r="A4" s="155" t="s">
        <v>100</v>
      </c>
      <c r="B4" s="156" t="s">
        <v>7</v>
      </c>
      <c r="C4" s="156" t="s">
        <v>283</v>
      </c>
      <c r="D4" s="156" t="s">
        <v>312</v>
      </c>
      <c r="E4" s="156" t="s">
        <v>313</v>
      </c>
      <c r="F4" s="156" t="s">
        <v>235</v>
      </c>
      <c r="G4" s="157" t="s">
        <v>197</v>
      </c>
    </row>
    <row r="5" spans="1:7" ht="23.25" customHeight="1">
      <c r="A5" s="158">
        <v>1</v>
      </c>
      <c r="B5" s="159">
        <v>2</v>
      </c>
      <c r="C5" s="159">
        <v>3</v>
      </c>
      <c r="D5" s="159">
        <v>4</v>
      </c>
      <c r="E5" s="159">
        <v>5</v>
      </c>
      <c r="F5" s="159">
        <v>6</v>
      </c>
      <c r="G5" s="159">
        <v>7</v>
      </c>
    </row>
    <row r="6" spans="1:7" ht="44.25" customHeight="1">
      <c r="A6" s="160" t="s">
        <v>199</v>
      </c>
      <c r="B6" s="159">
        <v>6000</v>
      </c>
      <c r="C6" s="159"/>
      <c r="D6" s="161">
        <f>D7+D10</f>
        <v>0</v>
      </c>
      <c r="E6" s="161">
        <f>E7+E10</f>
        <v>0</v>
      </c>
      <c r="F6" s="161">
        <f>E6-D6</f>
        <v>0</v>
      </c>
      <c r="G6" s="161" t="e">
        <f>(E6/D6)*100</f>
        <v>#DIV/0!</v>
      </c>
    </row>
    <row r="7" spans="1:7" ht="31.5" customHeight="1">
      <c r="A7" s="162" t="s">
        <v>200</v>
      </c>
      <c r="B7" s="163">
        <v>6010</v>
      </c>
      <c r="C7" s="163"/>
      <c r="D7" s="164"/>
      <c r="E7" s="164"/>
      <c r="F7" s="161">
        <f t="shared" ref="F7:F12" si="0">E7-D7</f>
        <v>0</v>
      </c>
      <c r="G7" s="161" t="e">
        <f t="shared" ref="G7:G12" si="1">(E7/D7)*100</f>
        <v>#DIV/0!</v>
      </c>
    </row>
    <row r="8" spans="1:7" ht="21.75" customHeight="1">
      <c r="A8" s="162"/>
      <c r="B8" s="163"/>
      <c r="C8" s="163"/>
      <c r="D8" s="164"/>
      <c r="E8" s="164"/>
      <c r="F8" s="161">
        <f t="shared" si="0"/>
        <v>0</v>
      </c>
      <c r="G8" s="161" t="e">
        <f t="shared" si="1"/>
        <v>#DIV/0!</v>
      </c>
    </row>
    <row r="9" spans="1:7" ht="23.25" customHeight="1">
      <c r="A9" s="165"/>
      <c r="B9" s="159"/>
      <c r="C9" s="159"/>
      <c r="D9" s="161"/>
      <c r="E9" s="161"/>
      <c r="F9" s="161">
        <f t="shared" si="0"/>
        <v>0</v>
      </c>
      <c r="G9" s="161" t="e">
        <f t="shared" si="1"/>
        <v>#DIV/0!</v>
      </c>
    </row>
    <row r="10" spans="1:7" s="74" customFormat="1" ht="26.25" customHeight="1">
      <c r="A10" s="166" t="s">
        <v>201</v>
      </c>
      <c r="B10" s="167">
        <v>6020</v>
      </c>
      <c r="C10" s="167"/>
      <c r="D10" s="164"/>
      <c r="E10" s="164"/>
      <c r="F10" s="161">
        <f t="shared" si="0"/>
        <v>0</v>
      </c>
      <c r="G10" s="161" t="e">
        <f t="shared" si="1"/>
        <v>#DIV/0!</v>
      </c>
    </row>
    <row r="11" spans="1:7" ht="23.25" customHeight="1">
      <c r="A11" s="165"/>
      <c r="B11" s="159"/>
      <c r="C11" s="159"/>
      <c r="D11" s="161"/>
      <c r="E11" s="161"/>
      <c r="F11" s="161">
        <f t="shared" si="0"/>
        <v>0</v>
      </c>
      <c r="G11" s="161" t="e">
        <f t="shared" si="1"/>
        <v>#DIV/0!</v>
      </c>
    </row>
    <row r="12" spans="1:7" ht="24" customHeight="1">
      <c r="A12" s="165"/>
      <c r="B12" s="159"/>
      <c r="C12" s="159"/>
      <c r="D12" s="161"/>
      <c r="E12" s="161"/>
      <c r="F12" s="161">
        <f t="shared" si="0"/>
        <v>0</v>
      </c>
      <c r="G12" s="161" t="e">
        <f t="shared" si="1"/>
        <v>#DIV/0!</v>
      </c>
    </row>
    <row r="13" spans="1:7">
      <c r="A13" s="115"/>
      <c r="B13" s="116"/>
      <c r="C13" s="116"/>
      <c r="D13" s="117"/>
      <c r="E13" s="118"/>
      <c r="F13" s="118"/>
      <c r="G13" s="118"/>
    </row>
    <row r="14" spans="1:7" ht="26.25" customHeight="1">
      <c r="A14" s="102" t="s">
        <v>177</v>
      </c>
      <c r="B14" s="103"/>
      <c r="C14" s="103"/>
      <c r="D14" s="168" t="s">
        <v>57</v>
      </c>
      <c r="E14" s="119"/>
      <c r="F14" s="536" t="s">
        <v>189</v>
      </c>
      <c r="G14" s="536"/>
    </row>
    <row r="15" spans="1:7">
      <c r="A15" s="77" t="s">
        <v>179</v>
      </c>
      <c r="B15" s="78"/>
      <c r="C15" s="78"/>
      <c r="D15" s="77" t="s">
        <v>184</v>
      </c>
      <c r="E15" s="77"/>
      <c r="F15" s="489" t="s">
        <v>114</v>
      </c>
      <c r="G15" s="489"/>
    </row>
    <row r="16" spans="1:7">
      <c r="A16" s="115"/>
      <c r="B16" s="116"/>
      <c r="C16" s="116"/>
      <c r="D16" s="117"/>
      <c r="E16" s="118"/>
      <c r="F16" s="118"/>
      <c r="G16" s="118"/>
    </row>
    <row r="17" spans="1:7">
      <c r="A17" s="115"/>
      <c r="B17" s="116"/>
      <c r="C17" s="116"/>
      <c r="D17" s="117"/>
      <c r="E17" s="118"/>
      <c r="F17" s="118"/>
      <c r="G17" s="118"/>
    </row>
    <row r="18" spans="1:7">
      <c r="A18" s="115"/>
      <c r="B18" s="116"/>
      <c r="C18" s="116"/>
      <c r="D18" s="117"/>
      <c r="E18" s="118"/>
      <c r="F18" s="118"/>
      <c r="G18" s="118"/>
    </row>
    <row r="19" spans="1:7">
      <c r="A19" s="115"/>
      <c r="B19" s="116"/>
      <c r="C19" s="116"/>
      <c r="D19" s="117"/>
      <c r="E19" s="118"/>
      <c r="F19" s="118"/>
      <c r="G19" s="118"/>
    </row>
    <row r="20" spans="1:7">
      <c r="A20" s="115"/>
      <c r="B20" s="116"/>
      <c r="C20" s="116"/>
      <c r="D20" s="117"/>
      <c r="E20" s="118"/>
      <c r="F20" s="118"/>
      <c r="G20" s="118"/>
    </row>
    <row r="21" spans="1:7">
      <c r="A21" s="115"/>
      <c r="B21" s="116"/>
      <c r="C21" s="116"/>
      <c r="D21" s="117"/>
      <c r="E21" s="118"/>
      <c r="F21" s="118"/>
      <c r="G21" s="118"/>
    </row>
    <row r="22" spans="1:7">
      <c r="A22" s="115"/>
      <c r="B22" s="116"/>
      <c r="C22" s="116"/>
      <c r="D22" s="117"/>
      <c r="E22" s="118"/>
      <c r="F22" s="118"/>
      <c r="G22" s="118"/>
    </row>
    <row r="23" spans="1:7">
      <c r="A23" s="115"/>
      <c r="B23" s="116"/>
      <c r="C23" s="116"/>
      <c r="D23" s="117"/>
      <c r="E23" s="118"/>
      <c r="F23" s="118"/>
      <c r="G23" s="118"/>
    </row>
    <row r="24" spans="1:7">
      <c r="A24" s="115"/>
      <c r="B24" s="116"/>
      <c r="C24" s="116"/>
      <c r="D24" s="117"/>
      <c r="E24" s="118"/>
      <c r="F24" s="118"/>
      <c r="G24" s="118"/>
    </row>
    <row r="25" spans="1:7">
      <c r="A25" s="115"/>
      <c r="B25" s="116"/>
      <c r="C25" s="116"/>
      <c r="D25" s="117"/>
      <c r="E25" s="118"/>
      <c r="F25" s="118"/>
      <c r="G25" s="118"/>
    </row>
    <row r="26" spans="1:7">
      <c r="A26" s="115"/>
      <c r="B26" s="116"/>
      <c r="C26" s="116"/>
      <c r="D26" s="117"/>
      <c r="E26" s="118"/>
      <c r="F26" s="118"/>
      <c r="G26" s="118"/>
    </row>
    <row r="27" spans="1:7">
      <c r="A27" s="115"/>
      <c r="B27" s="116"/>
      <c r="C27" s="116"/>
      <c r="D27" s="117"/>
      <c r="E27" s="118"/>
      <c r="F27" s="118"/>
      <c r="G27" s="118"/>
    </row>
    <row r="28" spans="1:7">
      <c r="A28" s="115"/>
      <c r="B28" s="116"/>
      <c r="C28" s="116"/>
      <c r="D28" s="117"/>
      <c r="E28" s="118"/>
      <c r="F28" s="118"/>
      <c r="G28" s="118"/>
    </row>
    <row r="29" spans="1:7">
      <c r="A29" s="115"/>
      <c r="B29" s="116"/>
      <c r="C29" s="116"/>
      <c r="D29" s="117"/>
      <c r="E29" s="118"/>
      <c r="F29" s="118"/>
      <c r="G29" s="118"/>
    </row>
    <row r="30" spans="1:7">
      <c r="A30" s="115"/>
      <c r="B30" s="116"/>
      <c r="C30" s="116"/>
      <c r="D30" s="117"/>
      <c r="E30" s="118"/>
      <c r="F30" s="118"/>
      <c r="G30" s="118"/>
    </row>
    <row r="31" spans="1:7">
      <c r="A31" s="115"/>
      <c r="B31" s="116"/>
      <c r="C31" s="116"/>
      <c r="D31" s="117"/>
      <c r="E31" s="118"/>
      <c r="F31" s="118"/>
      <c r="G31" s="118"/>
    </row>
    <row r="32" spans="1:7">
      <c r="A32" s="115"/>
      <c r="B32" s="116"/>
      <c r="C32" s="116"/>
      <c r="D32" s="117"/>
      <c r="E32" s="118"/>
      <c r="F32" s="118"/>
      <c r="G32" s="118"/>
    </row>
    <row r="33" spans="1:7">
      <c r="A33" s="115"/>
      <c r="B33" s="116"/>
      <c r="C33" s="116"/>
      <c r="D33" s="117"/>
      <c r="E33" s="118"/>
      <c r="F33" s="118"/>
      <c r="G33" s="118"/>
    </row>
    <row r="34" spans="1:7">
      <c r="A34" s="115"/>
      <c r="B34" s="116"/>
      <c r="C34" s="116"/>
      <c r="D34" s="117"/>
      <c r="E34" s="118"/>
      <c r="F34" s="118"/>
      <c r="G34" s="118"/>
    </row>
    <row r="35" spans="1:7">
      <c r="A35" s="115"/>
      <c r="B35" s="116"/>
      <c r="C35" s="116"/>
      <c r="D35" s="117"/>
      <c r="E35" s="118"/>
      <c r="F35" s="118"/>
      <c r="G35" s="118"/>
    </row>
    <row r="36" spans="1:7">
      <c r="A36" s="115"/>
      <c r="B36" s="116"/>
      <c r="C36" s="116"/>
      <c r="D36" s="117"/>
      <c r="E36" s="118"/>
      <c r="F36" s="118"/>
      <c r="G36" s="118"/>
    </row>
    <row r="37" spans="1:7">
      <c r="A37" s="115"/>
      <c r="B37" s="116"/>
      <c r="C37" s="116"/>
      <c r="D37" s="117"/>
      <c r="E37" s="118"/>
      <c r="F37" s="118"/>
      <c r="G37" s="118"/>
    </row>
    <row r="38" spans="1:7">
      <c r="A38" s="115"/>
      <c r="B38" s="116"/>
      <c r="C38" s="116"/>
      <c r="D38" s="117"/>
      <c r="E38" s="118"/>
      <c r="F38" s="118"/>
      <c r="G38" s="118"/>
    </row>
    <row r="39" spans="1:7">
      <c r="A39" s="115"/>
      <c r="B39" s="116"/>
      <c r="C39" s="116"/>
      <c r="D39" s="117"/>
      <c r="E39" s="118"/>
      <c r="F39" s="118"/>
      <c r="G39" s="118"/>
    </row>
    <row r="40" spans="1:7">
      <c r="A40" s="115"/>
      <c r="B40" s="116"/>
      <c r="C40" s="116"/>
      <c r="D40" s="117"/>
      <c r="E40" s="118"/>
      <c r="F40" s="118"/>
      <c r="G40" s="118"/>
    </row>
    <row r="41" spans="1:7">
      <c r="A41" s="115"/>
      <c r="B41" s="116"/>
      <c r="C41" s="116"/>
      <c r="D41" s="117"/>
      <c r="E41" s="118"/>
      <c r="F41" s="118"/>
      <c r="G41" s="118"/>
    </row>
    <row r="42" spans="1:7">
      <c r="A42" s="115"/>
      <c r="B42" s="116"/>
      <c r="C42" s="116"/>
      <c r="D42" s="117"/>
      <c r="E42" s="118"/>
      <c r="F42" s="118"/>
      <c r="G42" s="118"/>
    </row>
    <row r="43" spans="1:7">
      <c r="A43" s="115"/>
      <c r="B43" s="116"/>
      <c r="C43" s="116"/>
      <c r="D43" s="117"/>
      <c r="E43" s="118"/>
      <c r="F43" s="118"/>
      <c r="G43" s="118"/>
    </row>
    <row r="44" spans="1:7">
      <c r="A44" s="115"/>
      <c r="B44" s="116"/>
      <c r="C44" s="116"/>
      <c r="D44" s="117"/>
      <c r="E44" s="118"/>
      <c r="F44" s="118"/>
      <c r="G44" s="118"/>
    </row>
    <row r="45" spans="1:7">
      <c r="A45" s="115"/>
      <c r="B45" s="116"/>
      <c r="C45" s="116"/>
      <c r="D45" s="117"/>
      <c r="E45" s="118"/>
      <c r="F45" s="118"/>
      <c r="G45" s="118"/>
    </row>
    <row r="46" spans="1:7">
      <c r="A46" s="115"/>
      <c r="B46" s="116"/>
      <c r="C46" s="116"/>
      <c r="D46" s="117"/>
      <c r="E46" s="118"/>
      <c r="F46" s="118"/>
      <c r="G46" s="118"/>
    </row>
    <row r="47" spans="1:7">
      <c r="A47" s="115"/>
      <c r="D47" s="120"/>
      <c r="E47" s="121"/>
      <c r="F47" s="121"/>
      <c r="G47" s="121"/>
    </row>
    <row r="48" spans="1:7">
      <c r="A48" s="80"/>
      <c r="D48" s="120"/>
      <c r="E48" s="121"/>
      <c r="F48" s="121"/>
      <c r="G48" s="121"/>
    </row>
    <row r="49" spans="1:7">
      <c r="A49" s="80"/>
      <c r="D49" s="120"/>
      <c r="E49" s="121"/>
      <c r="F49" s="121"/>
      <c r="G49" s="121"/>
    </row>
    <row r="50" spans="1:7">
      <c r="A50" s="80"/>
      <c r="D50" s="120"/>
      <c r="E50" s="121"/>
      <c r="F50" s="121"/>
      <c r="G50" s="121"/>
    </row>
    <row r="51" spans="1:7">
      <c r="A51" s="80"/>
      <c r="D51" s="120"/>
      <c r="E51" s="121"/>
      <c r="F51" s="121"/>
      <c r="G51" s="121"/>
    </row>
    <row r="52" spans="1:7">
      <c r="A52" s="80"/>
      <c r="D52" s="120"/>
      <c r="E52" s="121"/>
      <c r="F52" s="121"/>
      <c r="G52" s="121"/>
    </row>
    <row r="53" spans="1:7">
      <c r="A53" s="80"/>
      <c r="D53" s="120"/>
      <c r="E53" s="121"/>
      <c r="F53" s="121"/>
      <c r="G53" s="121"/>
    </row>
    <row r="54" spans="1:7">
      <c r="A54" s="80"/>
      <c r="D54" s="120"/>
      <c r="E54" s="121"/>
      <c r="F54" s="121"/>
      <c r="G54" s="121"/>
    </row>
    <row r="55" spans="1:7">
      <c r="A55" s="80"/>
      <c r="D55" s="120"/>
      <c r="E55" s="121"/>
      <c r="F55" s="121"/>
      <c r="G55" s="121"/>
    </row>
    <row r="56" spans="1:7">
      <c r="A56" s="80"/>
      <c r="D56" s="120"/>
      <c r="E56" s="121"/>
      <c r="F56" s="121"/>
      <c r="G56" s="121"/>
    </row>
    <row r="57" spans="1:7">
      <c r="A57" s="80"/>
      <c r="D57" s="120"/>
      <c r="E57" s="121"/>
      <c r="F57" s="121"/>
      <c r="G57" s="121"/>
    </row>
    <row r="58" spans="1:7">
      <c r="A58" s="80"/>
      <c r="D58" s="120"/>
      <c r="E58" s="121"/>
      <c r="F58" s="121"/>
      <c r="G58" s="121"/>
    </row>
    <row r="59" spans="1:7">
      <c r="A59" s="80"/>
      <c r="D59" s="120"/>
      <c r="E59" s="121"/>
      <c r="F59" s="121"/>
      <c r="G59" s="121"/>
    </row>
    <row r="60" spans="1:7">
      <c r="A60" s="80"/>
      <c r="D60" s="120"/>
      <c r="E60" s="121"/>
      <c r="F60" s="121"/>
      <c r="G60" s="121"/>
    </row>
    <row r="61" spans="1:7">
      <c r="A61" s="80"/>
      <c r="D61" s="120"/>
      <c r="E61" s="121"/>
      <c r="F61" s="121"/>
      <c r="G61" s="121"/>
    </row>
    <row r="62" spans="1:7">
      <c r="A62" s="80"/>
      <c r="D62" s="120"/>
      <c r="E62" s="121"/>
      <c r="F62" s="121"/>
      <c r="G62" s="121"/>
    </row>
    <row r="63" spans="1:7">
      <c r="A63" s="80"/>
      <c r="D63" s="120"/>
      <c r="E63" s="121"/>
      <c r="F63" s="121"/>
      <c r="G63" s="121"/>
    </row>
    <row r="64" spans="1:7">
      <c r="A64" s="80"/>
      <c r="D64" s="120"/>
      <c r="E64" s="121"/>
      <c r="F64" s="121"/>
      <c r="G64" s="121"/>
    </row>
    <row r="65" spans="1:7">
      <c r="A65" s="80"/>
      <c r="D65" s="120"/>
      <c r="E65" s="121"/>
      <c r="F65" s="121"/>
      <c r="G65" s="121"/>
    </row>
    <row r="66" spans="1:7">
      <c r="A66" s="80"/>
      <c r="D66" s="120"/>
      <c r="E66" s="121"/>
      <c r="F66" s="121"/>
      <c r="G66" s="121"/>
    </row>
    <row r="67" spans="1:7">
      <c r="A67" s="80"/>
      <c r="D67" s="120"/>
      <c r="E67" s="121"/>
      <c r="F67" s="121"/>
      <c r="G67" s="121"/>
    </row>
    <row r="68" spans="1:7">
      <c r="A68" s="80"/>
      <c r="D68" s="120"/>
      <c r="E68" s="121"/>
      <c r="F68" s="121"/>
      <c r="G68" s="121"/>
    </row>
    <row r="69" spans="1:7">
      <c r="A69" s="80"/>
      <c r="D69" s="120"/>
      <c r="E69" s="121"/>
      <c r="F69" s="121"/>
      <c r="G69" s="121"/>
    </row>
    <row r="70" spans="1:7">
      <c r="A70" s="80"/>
    </row>
    <row r="71" spans="1:7">
      <c r="A71" s="81"/>
    </row>
    <row r="72" spans="1:7">
      <c r="A72" s="81"/>
    </row>
    <row r="73" spans="1:7">
      <c r="A73" s="81"/>
    </row>
    <row r="74" spans="1:7">
      <c r="A74" s="81"/>
    </row>
    <row r="75" spans="1:7">
      <c r="A75" s="81"/>
    </row>
    <row r="76" spans="1:7">
      <c r="A76" s="81"/>
    </row>
    <row r="77" spans="1:7">
      <c r="A77" s="81"/>
    </row>
    <row r="78" spans="1:7">
      <c r="A78" s="81"/>
    </row>
    <row r="79" spans="1:7">
      <c r="A79" s="81"/>
    </row>
    <row r="80" spans="1:7">
      <c r="A80" s="81"/>
    </row>
    <row r="81" spans="1:1">
      <c r="A81" s="81"/>
    </row>
    <row r="82" spans="1:1">
      <c r="A82" s="81"/>
    </row>
    <row r="83" spans="1:1">
      <c r="A83" s="81"/>
    </row>
    <row r="84" spans="1:1">
      <c r="A84" s="81"/>
    </row>
    <row r="85" spans="1:1">
      <c r="A85" s="81"/>
    </row>
    <row r="86" spans="1:1">
      <c r="A86" s="81"/>
    </row>
    <row r="87" spans="1:1">
      <c r="A87" s="81"/>
    </row>
    <row r="88" spans="1:1">
      <c r="A88" s="81"/>
    </row>
    <row r="89" spans="1:1">
      <c r="A89" s="81"/>
    </row>
    <row r="90" spans="1:1">
      <c r="A90" s="81"/>
    </row>
    <row r="91" spans="1:1">
      <c r="A91" s="81"/>
    </row>
    <row r="92" spans="1:1">
      <c r="A92" s="81"/>
    </row>
    <row r="93" spans="1:1">
      <c r="A93" s="81"/>
    </row>
    <row r="94" spans="1:1">
      <c r="A94" s="81"/>
    </row>
    <row r="95" spans="1:1">
      <c r="A95" s="81"/>
    </row>
    <row r="96" spans="1:1">
      <c r="A96" s="81"/>
    </row>
    <row r="97" spans="1:1">
      <c r="A97" s="81"/>
    </row>
    <row r="98" spans="1:1">
      <c r="A98" s="81"/>
    </row>
    <row r="99" spans="1:1">
      <c r="A99" s="81"/>
    </row>
    <row r="100" spans="1:1">
      <c r="A100" s="81"/>
    </row>
    <row r="101" spans="1:1">
      <c r="A101" s="81"/>
    </row>
    <row r="102" spans="1:1">
      <c r="A102" s="81"/>
    </row>
    <row r="103" spans="1:1">
      <c r="A103" s="81"/>
    </row>
    <row r="104" spans="1:1">
      <c r="A104" s="81"/>
    </row>
    <row r="105" spans="1:1">
      <c r="A105" s="81"/>
    </row>
    <row r="106" spans="1:1">
      <c r="A106" s="81"/>
    </row>
    <row r="107" spans="1:1">
      <c r="A107" s="81"/>
    </row>
    <row r="108" spans="1:1">
      <c r="A108" s="81"/>
    </row>
    <row r="109" spans="1:1">
      <c r="A109" s="81"/>
    </row>
    <row r="110" spans="1:1">
      <c r="A110" s="81"/>
    </row>
    <row r="111" spans="1:1">
      <c r="A111" s="81"/>
    </row>
    <row r="112" spans="1:1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1"/>
    </row>
    <row r="118" spans="1:1">
      <c r="A118" s="81"/>
    </row>
    <row r="119" spans="1:1">
      <c r="A119" s="81"/>
    </row>
    <row r="120" spans="1:1">
      <c r="A120" s="81"/>
    </row>
    <row r="121" spans="1:1">
      <c r="A121" s="81"/>
    </row>
    <row r="122" spans="1:1">
      <c r="A122" s="81"/>
    </row>
    <row r="123" spans="1:1">
      <c r="A123" s="81"/>
    </row>
    <row r="124" spans="1:1">
      <c r="A124" s="81"/>
    </row>
    <row r="125" spans="1:1">
      <c r="A125" s="81"/>
    </row>
    <row r="126" spans="1:1">
      <c r="A126" s="81"/>
    </row>
    <row r="127" spans="1:1">
      <c r="A127" s="81"/>
    </row>
    <row r="128" spans="1:1">
      <c r="A128" s="81"/>
    </row>
    <row r="129" spans="1:1">
      <c r="A129" s="81"/>
    </row>
    <row r="130" spans="1:1">
      <c r="A130" s="81"/>
    </row>
    <row r="131" spans="1:1">
      <c r="A131" s="81"/>
    </row>
    <row r="132" spans="1:1">
      <c r="A132" s="81"/>
    </row>
    <row r="133" spans="1:1">
      <c r="A133" s="81"/>
    </row>
    <row r="134" spans="1:1">
      <c r="A134" s="81"/>
    </row>
    <row r="135" spans="1:1">
      <c r="A135" s="81"/>
    </row>
    <row r="136" spans="1:1">
      <c r="A136" s="81"/>
    </row>
    <row r="137" spans="1:1">
      <c r="A137" s="81"/>
    </row>
    <row r="138" spans="1:1">
      <c r="A138" s="81"/>
    </row>
    <row r="139" spans="1:1">
      <c r="A139" s="81"/>
    </row>
    <row r="140" spans="1:1">
      <c r="A140" s="81"/>
    </row>
    <row r="141" spans="1:1">
      <c r="A141" s="81"/>
    </row>
    <row r="142" spans="1:1">
      <c r="A142" s="81"/>
    </row>
    <row r="143" spans="1:1">
      <c r="A143" s="81"/>
    </row>
    <row r="144" spans="1:1">
      <c r="A144" s="81"/>
    </row>
    <row r="145" spans="1:1">
      <c r="A145" s="81"/>
    </row>
    <row r="146" spans="1:1">
      <c r="A146" s="81"/>
    </row>
    <row r="147" spans="1:1">
      <c r="A147" s="81"/>
    </row>
    <row r="148" spans="1:1">
      <c r="A148" s="81"/>
    </row>
    <row r="149" spans="1:1">
      <c r="A149" s="81"/>
    </row>
    <row r="150" spans="1:1">
      <c r="A150" s="81"/>
    </row>
    <row r="151" spans="1:1">
      <c r="A151" s="81"/>
    </row>
    <row r="152" spans="1:1">
      <c r="A152" s="81"/>
    </row>
    <row r="153" spans="1:1">
      <c r="A153" s="81"/>
    </row>
    <row r="154" spans="1:1">
      <c r="A154" s="81"/>
    </row>
    <row r="155" spans="1:1">
      <c r="A155" s="81"/>
    </row>
    <row r="156" spans="1:1">
      <c r="A156" s="81"/>
    </row>
    <row r="157" spans="1:1">
      <c r="A157" s="81"/>
    </row>
    <row r="158" spans="1:1">
      <c r="A158" s="81"/>
    </row>
    <row r="159" spans="1:1">
      <c r="A159" s="81"/>
    </row>
    <row r="160" spans="1:1">
      <c r="A160" s="81"/>
    </row>
    <row r="161" spans="1:1">
      <c r="A161" s="81"/>
    </row>
    <row r="162" spans="1:1">
      <c r="A162" s="81"/>
    </row>
    <row r="163" spans="1:1">
      <c r="A163" s="81"/>
    </row>
    <row r="164" spans="1:1">
      <c r="A164" s="81"/>
    </row>
    <row r="165" spans="1:1">
      <c r="A165" s="81"/>
    </row>
    <row r="166" spans="1:1">
      <c r="A166" s="81"/>
    </row>
    <row r="167" spans="1:1">
      <c r="A167" s="81"/>
    </row>
    <row r="168" spans="1:1">
      <c r="A168" s="81"/>
    </row>
    <row r="169" spans="1:1">
      <c r="A169" s="81"/>
    </row>
    <row r="170" spans="1:1">
      <c r="A170" s="81"/>
    </row>
    <row r="171" spans="1:1">
      <c r="A171" s="81"/>
    </row>
    <row r="172" spans="1:1">
      <c r="A172" s="81"/>
    </row>
    <row r="173" spans="1:1">
      <c r="A173" s="81"/>
    </row>
    <row r="174" spans="1:1">
      <c r="A174" s="81"/>
    </row>
    <row r="175" spans="1:1">
      <c r="A175" s="81"/>
    </row>
    <row r="176" spans="1:1">
      <c r="A176" s="81"/>
    </row>
    <row r="177" spans="1:1">
      <c r="A177" s="81"/>
    </row>
    <row r="178" spans="1:1">
      <c r="A178" s="81"/>
    </row>
    <row r="179" spans="1:1">
      <c r="A179" s="81"/>
    </row>
    <row r="180" spans="1:1">
      <c r="A180" s="81"/>
    </row>
    <row r="181" spans="1:1">
      <c r="A181" s="81"/>
    </row>
    <row r="182" spans="1:1">
      <c r="A182" s="81"/>
    </row>
    <row r="183" spans="1:1">
      <c r="A183" s="81"/>
    </row>
    <row r="184" spans="1:1">
      <c r="A184" s="81"/>
    </row>
    <row r="185" spans="1:1">
      <c r="A185" s="81"/>
    </row>
    <row r="186" spans="1:1">
      <c r="A186" s="81"/>
    </row>
    <row r="187" spans="1:1">
      <c r="A187" s="81"/>
    </row>
    <row r="188" spans="1:1">
      <c r="A188" s="81"/>
    </row>
    <row r="189" spans="1:1">
      <c r="A189" s="81"/>
    </row>
    <row r="190" spans="1:1">
      <c r="A190" s="81"/>
    </row>
    <row r="191" spans="1:1">
      <c r="A191" s="81"/>
    </row>
    <row r="192" spans="1:1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83"/>
  <sheetViews>
    <sheetView view="pageBreakPreview" topLeftCell="A37" zoomScale="60" workbookViewId="0">
      <selection activeCell="P12" sqref="P12"/>
    </sheetView>
  </sheetViews>
  <sheetFormatPr defaultRowHeight="18.75"/>
  <cols>
    <col min="1" max="1" width="94.28515625" style="2" customWidth="1"/>
    <col min="2" max="2" width="10.7109375" style="463" customWidth="1"/>
    <col min="3" max="3" width="15.7109375" style="463" customWidth="1"/>
    <col min="4" max="4" width="18" style="463" customWidth="1"/>
    <col min="5" max="5" width="16.7109375" style="463" customWidth="1"/>
    <col min="6" max="6" width="17" style="463" customWidth="1"/>
    <col min="7" max="7" width="16.5703125" style="463" customWidth="1"/>
    <col min="8" max="16384" width="9.140625" style="2"/>
  </cols>
  <sheetData>
    <row r="2" spans="1:7">
      <c r="A2" s="482" t="s">
        <v>211</v>
      </c>
      <c r="B2" s="482"/>
      <c r="C2" s="482"/>
      <c r="D2" s="482"/>
      <c r="E2" s="482"/>
      <c r="F2" s="482"/>
      <c r="G2" s="482"/>
    </row>
    <row r="3" spans="1:7">
      <c r="A3" s="461"/>
      <c r="B3" s="7"/>
      <c r="C3" s="7"/>
      <c r="D3" s="461"/>
      <c r="E3" s="461"/>
      <c r="F3" s="461"/>
      <c r="G3" s="7"/>
    </row>
    <row r="4" spans="1:7" ht="73.5" customHeight="1">
      <c r="A4" s="371" t="s">
        <v>100</v>
      </c>
      <c r="B4" s="321" t="s">
        <v>7</v>
      </c>
      <c r="C4" s="86" t="s">
        <v>283</v>
      </c>
      <c r="D4" s="86" t="s">
        <v>312</v>
      </c>
      <c r="E4" s="86" t="s">
        <v>313</v>
      </c>
      <c r="F4" s="321" t="s">
        <v>198</v>
      </c>
      <c r="G4" s="372" t="s">
        <v>215</v>
      </c>
    </row>
    <row r="5" spans="1:7" ht="23.25" customHeight="1">
      <c r="A5" s="373">
        <v>1</v>
      </c>
      <c r="B5" s="322">
        <v>2</v>
      </c>
      <c r="C5" s="322">
        <v>3</v>
      </c>
      <c r="D5" s="322">
        <v>4</v>
      </c>
      <c r="E5" s="322">
        <v>5</v>
      </c>
      <c r="F5" s="322">
        <v>6</v>
      </c>
      <c r="G5" s="322">
        <v>7</v>
      </c>
    </row>
    <row r="6" spans="1:7" ht="46.5" customHeight="1">
      <c r="A6" s="374" t="s">
        <v>193</v>
      </c>
      <c r="B6" s="375">
        <v>1018</v>
      </c>
      <c r="C6" s="189">
        <f>SUM(C7:C24)</f>
        <v>-1888</v>
      </c>
      <c r="D6" s="189">
        <f>SUM(D7:D24)</f>
        <v>-1342</v>
      </c>
      <c r="E6" s="189">
        <f>SUM(E7:E24)</f>
        <v>-1363</v>
      </c>
      <c r="F6" s="189">
        <f>E6-D6</f>
        <v>-21</v>
      </c>
      <c r="G6" s="376">
        <f>(E6/D6)*100</f>
        <v>101.56482861400895</v>
      </c>
    </row>
    <row r="7" spans="1:7" ht="22.5" customHeight="1">
      <c r="A7" s="377" t="s">
        <v>237</v>
      </c>
      <c r="B7" s="375"/>
      <c r="C7" s="188">
        <v>-43</v>
      </c>
      <c r="D7" s="188">
        <v>-39</v>
      </c>
      <c r="E7" s="188">
        <v>-73</v>
      </c>
      <c r="F7" s="188">
        <f t="shared" ref="F7:F24" si="0">E7-D7</f>
        <v>-34</v>
      </c>
      <c r="G7" s="378">
        <f t="shared" ref="G7:G24" si="1">(E7/D7)*100</f>
        <v>187.17948717948718</v>
      </c>
    </row>
    <row r="8" spans="1:7" ht="22.5" customHeight="1">
      <c r="A8" s="377" t="s">
        <v>238</v>
      </c>
      <c r="B8" s="375"/>
      <c r="C8" s="188">
        <v>-48</v>
      </c>
      <c r="D8" s="188">
        <v>-45</v>
      </c>
      <c r="E8" s="188">
        <v>-53</v>
      </c>
      <c r="F8" s="188">
        <f t="shared" si="0"/>
        <v>-8</v>
      </c>
      <c r="G8" s="378">
        <f t="shared" si="1"/>
        <v>117.77777777777779</v>
      </c>
    </row>
    <row r="9" spans="1:7" ht="41.25" customHeight="1">
      <c r="A9" s="377" t="s">
        <v>239</v>
      </c>
      <c r="B9" s="375"/>
      <c r="C9" s="188">
        <v>0</v>
      </c>
      <c r="D9" s="188">
        <v>-3</v>
      </c>
      <c r="E9" s="188">
        <v>0</v>
      </c>
      <c r="F9" s="188">
        <f t="shared" si="0"/>
        <v>3</v>
      </c>
      <c r="G9" s="378">
        <f t="shared" si="1"/>
        <v>0</v>
      </c>
    </row>
    <row r="10" spans="1:7" ht="22.5" customHeight="1">
      <c r="A10" s="377" t="s">
        <v>240</v>
      </c>
      <c r="B10" s="375"/>
      <c r="C10" s="188">
        <v>-18</v>
      </c>
      <c r="D10" s="188">
        <v>-30</v>
      </c>
      <c r="E10" s="188">
        <v>-25</v>
      </c>
      <c r="F10" s="188">
        <f t="shared" si="0"/>
        <v>5</v>
      </c>
      <c r="G10" s="378">
        <f t="shared" si="1"/>
        <v>83.333333333333343</v>
      </c>
    </row>
    <row r="11" spans="1:7" ht="22.5" customHeight="1">
      <c r="A11" s="202" t="s">
        <v>255</v>
      </c>
      <c r="B11" s="375"/>
      <c r="C11" s="188">
        <v>-483</v>
      </c>
      <c r="D11" s="188">
        <v>-525</v>
      </c>
      <c r="E11" s="188">
        <v>-521</v>
      </c>
      <c r="F11" s="188">
        <f t="shared" si="0"/>
        <v>4</v>
      </c>
      <c r="G11" s="378">
        <f t="shared" si="1"/>
        <v>99.238095238095241</v>
      </c>
    </row>
    <row r="12" spans="1:7" ht="30" customHeight="1">
      <c r="A12" s="377" t="s">
        <v>241</v>
      </c>
      <c r="B12" s="375"/>
      <c r="C12" s="188">
        <v>-3</v>
      </c>
      <c r="D12" s="188">
        <v>-15</v>
      </c>
      <c r="E12" s="188">
        <v>-14</v>
      </c>
      <c r="F12" s="188">
        <f t="shared" si="0"/>
        <v>1</v>
      </c>
      <c r="G12" s="378">
        <f t="shared" si="1"/>
        <v>93.333333333333329</v>
      </c>
    </row>
    <row r="13" spans="1:7" ht="29.25" customHeight="1">
      <c r="A13" s="377" t="s">
        <v>242</v>
      </c>
      <c r="B13" s="375"/>
      <c r="C13" s="188">
        <v>-392</v>
      </c>
      <c r="D13" s="188">
        <v>-240</v>
      </c>
      <c r="E13" s="188">
        <v>-71</v>
      </c>
      <c r="F13" s="188">
        <f t="shared" si="0"/>
        <v>169</v>
      </c>
      <c r="G13" s="378">
        <f t="shared" si="1"/>
        <v>29.583333333333332</v>
      </c>
    </row>
    <row r="14" spans="1:7" ht="22.5" customHeight="1">
      <c r="A14" s="377" t="s">
        <v>243</v>
      </c>
      <c r="B14" s="375"/>
      <c r="C14" s="188">
        <v>0</v>
      </c>
      <c r="D14" s="188">
        <v>-6</v>
      </c>
      <c r="E14" s="188">
        <v>-2</v>
      </c>
      <c r="F14" s="188">
        <f t="shared" si="0"/>
        <v>4</v>
      </c>
      <c r="G14" s="378">
        <f t="shared" si="1"/>
        <v>33.333333333333329</v>
      </c>
    </row>
    <row r="15" spans="1:7" ht="37.5" customHeight="1">
      <c r="A15" s="458" t="s">
        <v>341</v>
      </c>
      <c r="B15" s="459"/>
      <c r="C15" s="460">
        <v>0</v>
      </c>
      <c r="D15" s="460">
        <v>0</v>
      </c>
      <c r="E15" s="460">
        <v>-124</v>
      </c>
      <c r="F15" s="460">
        <f t="shared" si="0"/>
        <v>-124</v>
      </c>
      <c r="G15" s="663" t="e">
        <f t="shared" si="1"/>
        <v>#DIV/0!</v>
      </c>
    </row>
    <row r="16" spans="1:7" ht="30" customHeight="1">
      <c r="A16" s="377" t="s">
        <v>244</v>
      </c>
      <c r="B16" s="375"/>
      <c r="C16" s="188">
        <v>-19</v>
      </c>
      <c r="D16" s="188">
        <v>-39</v>
      </c>
      <c r="E16" s="188">
        <v>-16</v>
      </c>
      <c r="F16" s="188">
        <f t="shared" si="0"/>
        <v>23</v>
      </c>
      <c r="G16" s="378">
        <f t="shared" si="1"/>
        <v>41.025641025641022</v>
      </c>
    </row>
    <row r="17" spans="1:7" ht="24" customHeight="1">
      <c r="A17" s="377" t="s">
        <v>245</v>
      </c>
      <c r="B17" s="375"/>
      <c r="C17" s="188">
        <v>-148</v>
      </c>
      <c r="D17" s="188">
        <v>-150</v>
      </c>
      <c r="E17" s="188">
        <v>-161</v>
      </c>
      <c r="F17" s="188">
        <f t="shared" si="0"/>
        <v>-11</v>
      </c>
      <c r="G17" s="378">
        <f t="shared" si="1"/>
        <v>107.33333333333333</v>
      </c>
    </row>
    <row r="18" spans="1:7" ht="36" customHeight="1">
      <c r="A18" s="368" t="s">
        <v>299</v>
      </c>
      <c r="B18" s="379"/>
      <c r="C18" s="366">
        <v>-499</v>
      </c>
      <c r="D18" s="366">
        <v>0</v>
      </c>
      <c r="E18" s="366">
        <v>-201</v>
      </c>
      <c r="F18" s="366">
        <f t="shared" si="0"/>
        <v>-201</v>
      </c>
      <c r="G18" s="664" t="e">
        <f t="shared" si="1"/>
        <v>#DIV/0!</v>
      </c>
    </row>
    <row r="19" spans="1:7" ht="27" customHeight="1">
      <c r="A19" s="380" t="s">
        <v>340</v>
      </c>
      <c r="B19" s="381"/>
      <c r="C19" s="199">
        <v>0</v>
      </c>
      <c r="D19" s="199">
        <v>-12</v>
      </c>
      <c r="E19" s="199">
        <v>-12</v>
      </c>
      <c r="F19" s="188">
        <f t="shared" si="0"/>
        <v>0</v>
      </c>
      <c r="G19" s="378">
        <f t="shared" si="1"/>
        <v>100</v>
      </c>
    </row>
    <row r="20" spans="1:7" ht="24" customHeight="1">
      <c r="A20" s="382" t="s">
        <v>249</v>
      </c>
      <c r="B20" s="383"/>
      <c r="C20" s="199">
        <v>-23</v>
      </c>
      <c r="D20" s="252">
        <v>-24</v>
      </c>
      <c r="E20" s="199">
        <v>-27</v>
      </c>
      <c r="F20" s="252">
        <f t="shared" si="0"/>
        <v>-3</v>
      </c>
      <c r="G20" s="384">
        <f t="shared" si="1"/>
        <v>112.5</v>
      </c>
    </row>
    <row r="21" spans="1:7" ht="32.25" customHeight="1">
      <c r="A21" s="202" t="s">
        <v>300</v>
      </c>
      <c r="B21" s="385"/>
      <c r="C21" s="200">
        <v>-6</v>
      </c>
      <c r="D21" s="200">
        <v>-10</v>
      </c>
      <c r="E21" s="200">
        <v>-9</v>
      </c>
      <c r="F21" s="188">
        <f t="shared" si="0"/>
        <v>1</v>
      </c>
      <c r="G21" s="378">
        <f t="shared" si="1"/>
        <v>90</v>
      </c>
    </row>
    <row r="22" spans="1:7" ht="25.5" customHeight="1">
      <c r="A22" s="368" t="s">
        <v>298</v>
      </c>
      <c r="B22" s="379"/>
      <c r="C22" s="366">
        <v>-158</v>
      </c>
      <c r="D22" s="366">
        <v>-144</v>
      </c>
      <c r="E22" s="366">
        <v>0</v>
      </c>
      <c r="F22" s="366">
        <f t="shared" si="0"/>
        <v>144</v>
      </c>
      <c r="G22" s="386">
        <f t="shared" si="1"/>
        <v>0</v>
      </c>
    </row>
    <row r="23" spans="1:7" ht="25.5" customHeight="1">
      <c r="A23" s="382" t="s">
        <v>247</v>
      </c>
      <c r="B23" s="383"/>
      <c r="C23" s="200">
        <v>-23</v>
      </c>
      <c r="D23" s="252">
        <v>-30</v>
      </c>
      <c r="E23" s="200">
        <v>-23</v>
      </c>
      <c r="F23" s="252">
        <f t="shared" si="0"/>
        <v>7</v>
      </c>
      <c r="G23" s="387">
        <f t="shared" si="1"/>
        <v>76.666666666666671</v>
      </c>
    </row>
    <row r="24" spans="1:7" ht="29.25" customHeight="1">
      <c r="A24" s="388" t="s">
        <v>256</v>
      </c>
      <c r="B24" s="389"/>
      <c r="C24" s="248">
        <v>-25</v>
      </c>
      <c r="D24" s="248">
        <v>-30</v>
      </c>
      <c r="E24" s="248">
        <v>-31</v>
      </c>
      <c r="F24" s="248">
        <f t="shared" si="0"/>
        <v>-1</v>
      </c>
      <c r="G24" s="390">
        <f t="shared" si="1"/>
        <v>103.33333333333334</v>
      </c>
    </row>
    <row r="25" spans="1:7" s="12" customFormat="1" ht="27.75" customHeight="1">
      <c r="A25" s="374" t="s">
        <v>194</v>
      </c>
      <c r="B25" s="391">
        <v>1049</v>
      </c>
      <c r="C25" s="189">
        <f>SUM(C26:C40)</f>
        <v>-430</v>
      </c>
      <c r="D25" s="189">
        <f>SUM(D26:D40)</f>
        <v>-439</v>
      </c>
      <c r="E25" s="189">
        <f>SUM(E26:E40)</f>
        <v>-460</v>
      </c>
      <c r="F25" s="189">
        <f t="shared" ref="F25:F41" si="2">E25-D25</f>
        <v>-21</v>
      </c>
      <c r="G25" s="189">
        <f t="shared" ref="G25:G41" si="3">(E25/D25)*100</f>
        <v>104.78359908883827</v>
      </c>
    </row>
    <row r="26" spans="1:7" s="12" customFormat="1" ht="24.75" customHeight="1">
      <c r="A26" s="377" t="s">
        <v>295</v>
      </c>
      <c r="B26" s="392"/>
      <c r="C26" s="188">
        <v>-8</v>
      </c>
      <c r="D26" s="188">
        <v>-5</v>
      </c>
      <c r="E26" s="188">
        <v>-5</v>
      </c>
      <c r="F26" s="188">
        <f t="shared" si="2"/>
        <v>0</v>
      </c>
      <c r="G26" s="188">
        <f t="shared" si="3"/>
        <v>100</v>
      </c>
    </row>
    <row r="27" spans="1:7" s="12" customFormat="1" ht="24.75" customHeight="1">
      <c r="A27" s="377" t="s">
        <v>248</v>
      </c>
      <c r="B27" s="392"/>
      <c r="C27" s="188">
        <v>-46</v>
      </c>
      <c r="D27" s="188">
        <v>-60</v>
      </c>
      <c r="E27" s="188">
        <v>-16</v>
      </c>
      <c r="F27" s="188">
        <f t="shared" si="2"/>
        <v>44</v>
      </c>
      <c r="G27" s="188">
        <f t="shared" si="3"/>
        <v>26.666666666666668</v>
      </c>
    </row>
    <row r="28" spans="1:7" s="12" customFormat="1" ht="29.25" customHeight="1">
      <c r="A28" s="377" t="s">
        <v>293</v>
      </c>
      <c r="B28" s="392"/>
      <c r="C28" s="188">
        <v>-19</v>
      </c>
      <c r="D28" s="188">
        <v>-19</v>
      </c>
      <c r="E28" s="188">
        <v>-17</v>
      </c>
      <c r="F28" s="188">
        <f t="shared" si="2"/>
        <v>2</v>
      </c>
      <c r="G28" s="378">
        <f t="shared" si="3"/>
        <v>89.473684210526315</v>
      </c>
    </row>
    <row r="29" spans="1:7" s="12" customFormat="1" ht="26.25" customHeight="1">
      <c r="A29" s="377" t="s">
        <v>277</v>
      </c>
      <c r="B29" s="392"/>
      <c r="C29" s="188">
        <v>-203</v>
      </c>
      <c r="D29" s="188">
        <v>-198</v>
      </c>
      <c r="E29" s="188">
        <v>-227</v>
      </c>
      <c r="F29" s="188">
        <f t="shared" si="2"/>
        <v>-29</v>
      </c>
      <c r="G29" s="378">
        <f t="shared" si="3"/>
        <v>114.64646464646464</v>
      </c>
    </row>
    <row r="30" spans="1:7" s="12" customFormat="1" ht="26.25" customHeight="1">
      <c r="A30" s="448" t="s">
        <v>336</v>
      </c>
      <c r="B30" s="449"/>
      <c r="C30" s="450">
        <v>0</v>
      </c>
      <c r="D30" s="450">
        <v>0</v>
      </c>
      <c r="E30" s="450">
        <v>-18</v>
      </c>
      <c r="F30" s="450">
        <f t="shared" si="2"/>
        <v>-18</v>
      </c>
      <c r="G30" s="451"/>
    </row>
    <row r="31" spans="1:7" s="12" customFormat="1" ht="26.25" customHeight="1">
      <c r="A31" s="448" t="s">
        <v>337</v>
      </c>
      <c r="B31" s="449"/>
      <c r="C31" s="450">
        <v>0</v>
      </c>
      <c r="D31" s="450">
        <v>0</v>
      </c>
      <c r="E31" s="450">
        <v>-3</v>
      </c>
      <c r="F31" s="450">
        <f t="shared" si="2"/>
        <v>-3</v>
      </c>
      <c r="G31" s="451"/>
    </row>
    <row r="32" spans="1:7" s="12" customFormat="1" ht="26.25" customHeight="1">
      <c r="A32" s="368" t="s">
        <v>297</v>
      </c>
      <c r="B32" s="393"/>
      <c r="C32" s="366">
        <v>-87</v>
      </c>
      <c r="D32" s="366">
        <v>-90</v>
      </c>
      <c r="E32" s="366">
        <v>-108</v>
      </c>
      <c r="F32" s="366">
        <f t="shared" si="2"/>
        <v>-18</v>
      </c>
      <c r="G32" s="378">
        <f t="shared" si="3"/>
        <v>120</v>
      </c>
    </row>
    <row r="33" spans="1:12" s="12" customFormat="1" ht="42" customHeight="1">
      <c r="A33" s="380" t="s">
        <v>254</v>
      </c>
      <c r="B33" s="394"/>
      <c r="C33" s="304">
        <v>0</v>
      </c>
      <c r="D33" s="199">
        <v>-1</v>
      </c>
      <c r="E33" s="445">
        <v>-1</v>
      </c>
      <c r="F33" s="188">
        <f t="shared" si="2"/>
        <v>0</v>
      </c>
      <c r="G33" s="378">
        <f t="shared" si="3"/>
        <v>100</v>
      </c>
    </row>
    <row r="34" spans="1:12" s="12" customFormat="1" ht="42" customHeight="1">
      <c r="A34" s="368" t="s">
        <v>294</v>
      </c>
      <c r="B34" s="393"/>
      <c r="C34" s="188">
        <v>-5</v>
      </c>
      <c r="D34" s="366">
        <v>-6</v>
      </c>
      <c r="E34" s="188">
        <v>-1</v>
      </c>
      <c r="F34" s="366">
        <f t="shared" si="2"/>
        <v>5</v>
      </c>
      <c r="G34" s="378">
        <f t="shared" si="3"/>
        <v>16.666666666666664</v>
      </c>
    </row>
    <row r="35" spans="1:12" s="12" customFormat="1" ht="43.5" customHeight="1">
      <c r="A35" s="377" t="s">
        <v>263</v>
      </c>
      <c r="B35" s="392"/>
      <c r="C35" s="188">
        <v>-6</v>
      </c>
      <c r="D35" s="188">
        <v>-6</v>
      </c>
      <c r="E35" s="188">
        <v>-7</v>
      </c>
      <c r="F35" s="188">
        <f t="shared" si="2"/>
        <v>-1</v>
      </c>
      <c r="G35" s="188">
        <f t="shared" si="3"/>
        <v>116.66666666666667</v>
      </c>
    </row>
    <row r="36" spans="1:12" s="12" customFormat="1" ht="30.75" customHeight="1">
      <c r="A36" s="395" t="s">
        <v>278</v>
      </c>
      <c r="B36" s="396"/>
      <c r="C36" s="329">
        <v>-2</v>
      </c>
      <c r="D36" s="329">
        <v>-4</v>
      </c>
      <c r="E36" s="329">
        <v>-5</v>
      </c>
      <c r="F36" s="329">
        <f t="shared" si="2"/>
        <v>-1</v>
      </c>
      <c r="G36" s="378">
        <f t="shared" si="3"/>
        <v>125</v>
      </c>
    </row>
    <row r="37" spans="1:12" s="12" customFormat="1" ht="39.75" customHeight="1">
      <c r="A37" s="443" t="s">
        <v>294</v>
      </c>
      <c r="B37" s="444"/>
      <c r="C37" s="445">
        <v>0</v>
      </c>
      <c r="D37" s="445">
        <v>0</v>
      </c>
      <c r="E37" s="445">
        <v>-1</v>
      </c>
      <c r="F37" s="445"/>
      <c r="G37" s="446"/>
    </row>
    <row r="38" spans="1:12" s="12" customFormat="1" ht="30.75" customHeight="1">
      <c r="A38" s="368" t="s">
        <v>296</v>
      </c>
      <c r="B38" s="393"/>
      <c r="C38" s="366">
        <v>-6</v>
      </c>
      <c r="D38" s="366">
        <v>0</v>
      </c>
      <c r="E38" s="366">
        <v>0</v>
      </c>
      <c r="F38" s="366">
        <f t="shared" si="2"/>
        <v>0</v>
      </c>
      <c r="G38" s="367" t="e">
        <f t="shared" si="3"/>
        <v>#DIV/0!</v>
      </c>
    </row>
    <row r="39" spans="1:12" s="12" customFormat="1" ht="39" customHeight="1">
      <c r="A39" s="395" t="s">
        <v>279</v>
      </c>
      <c r="B39" s="396"/>
      <c r="C39" s="329">
        <v>-3</v>
      </c>
      <c r="D39" s="329">
        <v>-5</v>
      </c>
      <c r="E39" s="329">
        <v>-7</v>
      </c>
      <c r="F39" s="329">
        <f t="shared" si="2"/>
        <v>-2</v>
      </c>
      <c r="G39" s="378">
        <f t="shared" si="3"/>
        <v>140</v>
      </c>
    </row>
    <row r="40" spans="1:12" s="12" customFormat="1" ht="27.75" customHeight="1">
      <c r="A40" s="377" t="s">
        <v>246</v>
      </c>
      <c r="B40" s="397"/>
      <c r="C40" s="188">
        <v>-45</v>
      </c>
      <c r="D40" s="204">
        <v>-45</v>
      </c>
      <c r="E40" s="188">
        <v>-44</v>
      </c>
      <c r="F40" s="188">
        <f t="shared" si="2"/>
        <v>1</v>
      </c>
      <c r="G40" s="188">
        <f t="shared" si="3"/>
        <v>97.777777777777771</v>
      </c>
    </row>
    <row r="41" spans="1:12" s="12" customFormat="1" ht="24" hidden="1" customHeight="1">
      <c r="A41" s="398" t="s">
        <v>195</v>
      </c>
      <c r="B41" s="391">
        <v>1067</v>
      </c>
      <c r="C41" s="189">
        <f>SUM(C42:C43)</f>
        <v>0</v>
      </c>
      <c r="D41" s="189">
        <f>SUM(D42:D43)</f>
        <v>0</v>
      </c>
      <c r="E41" s="189">
        <f>SUM(E42:E43)</f>
        <v>0</v>
      </c>
      <c r="F41" s="189">
        <f t="shared" si="2"/>
        <v>0</v>
      </c>
      <c r="G41" s="189" t="e">
        <f t="shared" si="3"/>
        <v>#DIV/0!</v>
      </c>
    </row>
    <row r="42" spans="1:12" s="12" customFormat="1" ht="31.5" hidden="1" customHeight="1">
      <c r="A42" s="377"/>
      <c r="B42" s="392"/>
      <c r="C42" s="188"/>
      <c r="D42" s="188"/>
      <c r="E42" s="188"/>
      <c r="F42" s="188"/>
      <c r="G42" s="188"/>
    </row>
    <row r="43" spans="1:12" s="12" customFormat="1" ht="31.5" hidden="1" customHeight="1">
      <c r="A43" s="388"/>
      <c r="B43" s="399"/>
      <c r="C43" s="248"/>
      <c r="D43" s="248"/>
      <c r="E43" s="248"/>
      <c r="F43" s="188"/>
      <c r="G43" s="305"/>
    </row>
    <row r="44" spans="1:12" s="12" customFormat="1" ht="31.5" customHeight="1">
      <c r="A44" s="374" t="s">
        <v>196</v>
      </c>
      <c r="B44" s="391">
        <v>1086</v>
      </c>
      <c r="C44" s="189">
        <f>SUM(C45:C50)</f>
        <v>-1262</v>
      </c>
      <c r="D44" s="189">
        <f>SUM(D45:D50)</f>
        <v>-1620</v>
      </c>
      <c r="E44" s="189">
        <f>SUM(E45:E50)</f>
        <v>-1224</v>
      </c>
      <c r="F44" s="189">
        <f t="shared" ref="F44:F50" si="4">E44-D44</f>
        <v>396</v>
      </c>
      <c r="G44" s="189">
        <f t="shared" ref="G44:G50" si="5">(E44/D44)*100</f>
        <v>75.555555555555557</v>
      </c>
    </row>
    <row r="45" spans="1:12" s="12" customFormat="1" ht="27.75" customHeight="1">
      <c r="A45" s="377" t="s">
        <v>250</v>
      </c>
      <c r="B45" s="392"/>
      <c r="C45" s="188">
        <v>-883</v>
      </c>
      <c r="D45" s="188">
        <v>-1325</v>
      </c>
      <c r="E45" s="188">
        <v>-728</v>
      </c>
      <c r="F45" s="188">
        <f t="shared" si="4"/>
        <v>597</v>
      </c>
      <c r="G45" s="378">
        <f t="shared" si="5"/>
        <v>54.943396226415096</v>
      </c>
    </row>
    <row r="46" spans="1:12" s="12" customFormat="1" ht="25.5" customHeight="1">
      <c r="A46" s="377" t="s">
        <v>339</v>
      </c>
      <c r="B46" s="392"/>
      <c r="C46" s="188">
        <v>-4</v>
      </c>
      <c r="D46" s="188">
        <v>0</v>
      </c>
      <c r="E46" s="188">
        <v>-2</v>
      </c>
      <c r="F46" s="188">
        <f t="shared" si="4"/>
        <v>-2</v>
      </c>
      <c r="G46" s="404" t="e">
        <f t="shared" si="5"/>
        <v>#DIV/0!</v>
      </c>
    </row>
    <row r="47" spans="1:12" s="12" customFormat="1" ht="27.75" customHeight="1">
      <c r="A47" s="377" t="s">
        <v>273</v>
      </c>
      <c r="B47" s="400"/>
      <c r="C47" s="253">
        <v>-3</v>
      </c>
      <c r="D47" s="253">
        <v>0</v>
      </c>
      <c r="E47" s="253">
        <v>0</v>
      </c>
      <c r="F47" s="188">
        <f t="shared" ref="F47" si="6">E47-D47</f>
        <v>0</v>
      </c>
      <c r="G47" s="404" t="e">
        <f t="shared" ref="G47" si="7">(E47/D47)*100</f>
        <v>#DIV/0!</v>
      </c>
      <c r="L47" s="462"/>
    </row>
    <row r="48" spans="1:12" s="12" customFormat="1" ht="30" customHeight="1">
      <c r="A48" s="202" t="s">
        <v>257</v>
      </c>
      <c r="B48" s="392"/>
      <c r="C48" s="188">
        <v>-79</v>
      </c>
      <c r="D48" s="188">
        <v>-115</v>
      </c>
      <c r="E48" s="188">
        <v>-126</v>
      </c>
      <c r="F48" s="188">
        <f t="shared" si="4"/>
        <v>-11</v>
      </c>
      <c r="G48" s="378">
        <f t="shared" si="5"/>
        <v>109.56521739130434</v>
      </c>
    </row>
    <row r="49" spans="1:8" s="12" customFormat="1" ht="27" customHeight="1">
      <c r="A49" s="202" t="s">
        <v>258</v>
      </c>
      <c r="B49" s="392"/>
      <c r="C49" s="188">
        <v>-173</v>
      </c>
      <c r="D49" s="188">
        <v>-90</v>
      </c>
      <c r="E49" s="188">
        <v>-247</v>
      </c>
      <c r="F49" s="188">
        <f t="shared" si="4"/>
        <v>-157</v>
      </c>
      <c r="G49" s="378">
        <f t="shared" si="5"/>
        <v>274.44444444444446</v>
      </c>
    </row>
    <row r="50" spans="1:8" s="12" customFormat="1" ht="24.75" customHeight="1">
      <c r="A50" s="202" t="s">
        <v>259</v>
      </c>
      <c r="B50" s="391"/>
      <c r="C50" s="188">
        <v>-120</v>
      </c>
      <c r="D50" s="188">
        <v>-90</v>
      </c>
      <c r="E50" s="188">
        <v>-121</v>
      </c>
      <c r="F50" s="188">
        <f t="shared" si="4"/>
        <v>-31</v>
      </c>
      <c r="G50" s="378">
        <f t="shared" si="5"/>
        <v>134.44444444444446</v>
      </c>
    </row>
    <row r="51" spans="1:8" s="12" customFormat="1" ht="27" customHeight="1">
      <c r="A51" s="374" t="s">
        <v>124</v>
      </c>
      <c r="B51" s="391">
        <v>1073</v>
      </c>
      <c r="C51" s="189">
        <f>SUM(C52:C56)</f>
        <v>1577</v>
      </c>
      <c r="D51" s="189">
        <f>SUM(D52:D56)</f>
        <v>2813</v>
      </c>
      <c r="E51" s="189">
        <f>SUM(E52:E56)</f>
        <v>2832</v>
      </c>
      <c r="F51" s="189">
        <f t="shared" ref="F51:F56" si="8">E51-D51</f>
        <v>19</v>
      </c>
      <c r="G51" s="189">
        <f t="shared" ref="G51:G56" si="9">(E51/D51)*100</f>
        <v>100.67543547813722</v>
      </c>
    </row>
    <row r="52" spans="1:8" s="12" customFormat="1" ht="32.25" customHeight="1">
      <c r="A52" s="202" t="s">
        <v>272</v>
      </c>
      <c r="B52" s="392"/>
      <c r="C52" s="188">
        <v>1452</v>
      </c>
      <c r="D52" s="188">
        <v>1835</v>
      </c>
      <c r="E52" s="188">
        <v>1530</v>
      </c>
      <c r="F52" s="188">
        <f t="shared" si="8"/>
        <v>-305</v>
      </c>
      <c r="G52" s="378">
        <f t="shared" si="9"/>
        <v>83.378746594005449</v>
      </c>
    </row>
    <row r="53" spans="1:8" s="12" customFormat="1" ht="26.25" customHeight="1">
      <c r="A53" s="377" t="s">
        <v>251</v>
      </c>
      <c r="B53" s="391"/>
      <c r="C53" s="188">
        <v>108</v>
      </c>
      <c r="D53" s="188">
        <v>135</v>
      </c>
      <c r="E53" s="188">
        <v>118</v>
      </c>
      <c r="F53" s="188">
        <f t="shared" si="8"/>
        <v>-17</v>
      </c>
      <c r="G53" s="378">
        <f t="shared" si="9"/>
        <v>87.407407407407405</v>
      </c>
    </row>
    <row r="54" spans="1:8" s="12" customFormat="1" ht="29.25" customHeight="1">
      <c r="A54" s="308" t="s">
        <v>274</v>
      </c>
      <c r="B54" s="402"/>
      <c r="C54" s="307">
        <v>17</v>
      </c>
      <c r="D54" s="307">
        <v>0</v>
      </c>
      <c r="E54" s="307">
        <v>42</v>
      </c>
      <c r="F54" s="307">
        <f t="shared" si="8"/>
        <v>42</v>
      </c>
      <c r="G54" s="403" t="e">
        <f t="shared" si="9"/>
        <v>#DIV/0!</v>
      </c>
    </row>
    <row r="55" spans="1:8" s="12" customFormat="1" ht="29.25" customHeight="1">
      <c r="A55" s="453" t="s">
        <v>342</v>
      </c>
      <c r="B55" s="454"/>
      <c r="C55" s="455">
        <v>0</v>
      </c>
      <c r="D55" s="455">
        <v>0</v>
      </c>
      <c r="E55" s="455">
        <v>18</v>
      </c>
      <c r="F55" s="455">
        <f t="shared" si="8"/>
        <v>18</v>
      </c>
      <c r="G55" s="456" t="e">
        <f t="shared" si="9"/>
        <v>#DIV/0!</v>
      </c>
    </row>
    <row r="56" spans="1:8" s="12" customFormat="1" ht="77.25" customHeight="1">
      <c r="A56" s="332" t="s">
        <v>321</v>
      </c>
      <c r="B56" s="401"/>
      <c r="C56" s="331">
        <v>0</v>
      </c>
      <c r="D56" s="331">
        <v>843</v>
      </c>
      <c r="E56" s="331">
        <v>1124</v>
      </c>
      <c r="F56" s="331">
        <f t="shared" si="8"/>
        <v>281</v>
      </c>
      <c r="G56" s="457">
        <f t="shared" si="9"/>
        <v>133.33333333333331</v>
      </c>
    </row>
    <row r="57" spans="1:8" s="12" customFormat="1" ht="27" customHeight="1">
      <c r="A57" s="374" t="s">
        <v>127</v>
      </c>
      <c r="B57" s="393">
        <v>1160</v>
      </c>
      <c r="C57" s="369">
        <f>SUM(C58:C58)</f>
        <v>-161</v>
      </c>
      <c r="D57" s="366"/>
      <c r="E57" s="369">
        <f>SUM(E58:E58)</f>
        <v>0</v>
      </c>
      <c r="F57" s="188">
        <f t="shared" ref="F57:F58" si="10">E57-D57</f>
        <v>0</v>
      </c>
      <c r="G57" s="404" t="e">
        <f t="shared" ref="G57:G58" si="11">(E57/D57)*100</f>
        <v>#DIV/0!</v>
      </c>
    </row>
    <row r="58" spans="1:8" s="12" customFormat="1" ht="29.25" customHeight="1">
      <c r="A58" s="368" t="s">
        <v>301</v>
      </c>
      <c r="B58" s="393"/>
      <c r="C58" s="366">
        <v>-161</v>
      </c>
      <c r="D58" s="366">
        <v>0</v>
      </c>
      <c r="E58" s="366">
        <v>0</v>
      </c>
      <c r="F58" s="188">
        <f t="shared" si="10"/>
        <v>0</v>
      </c>
      <c r="G58" s="404" t="e">
        <f t="shared" si="11"/>
        <v>#DIV/0!</v>
      </c>
    </row>
    <row r="59" spans="1:8">
      <c r="A59" s="5"/>
      <c r="D59" s="35"/>
      <c r="E59" s="36"/>
      <c r="F59" s="36"/>
      <c r="G59" s="36"/>
    </row>
    <row r="60" spans="1:8" ht="24.75" customHeight="1">
      <c r="A60" s="405" t="s">
        <v>305</v>
      </c>
      <c r="B60" s="406"/>
      <c r="C60" s="483" t="s">
        <v>57</v>
      </c>
      <c r="D60" s="483"/>
      <c r="E60" s="485" t="s">
        <v>306</v>
      </c>
      <c r="F60" s="486"/>
      <c r="G60" s="486"/>
      <c r="H60" s="407"/>
    </row>
    <row r="61" spans="1:8">
      <c r="A61" s="463" t="s">
        <v>179</v>
      </c>
      <c r="B61" s="2"/>
      <c r="C61" s="484" t="s">
        <v>184</v>
      </c>
      <c r="D61" s="484"/>
      <c r="E61" s="2"/>
      <c r="F61" s="481" t="s">
        <v>114</v>
      </c>
      <c r="G61" s="481"/>
      <c r="H61" s="1"/>
    </row>
    <row r="62" spans="1:8">
      <c r="A62" s="5"/>
      <c r="D62" s="35"/>
      <c r="E62" s="36"/>
      <c r="F62" s="36"/>
      <c r="G62" s="36"/>
    </row>
    <row r="63" spans="1:8">
      <c r="A63" s="5"/>
      <c r="D63" s="35"/>
      <c r="E63" s="36"/>
      <c r="F63" s="36"/>
      <c r="G63" s="36"/>
    </row>
    <row r="64" spans="1:8">
      <c r="A64" s="5"/>
      <c r="D64" s="35"/>
      <c r="E64" s="36"/>
      <c r="F64" s="36"/>
      <c r="G64" s="36"/>
    </row>
    <row r="65" spans="1:7">
      <c r="A65" s="5"/>
      <c r="D65" s="35"/>
      <c r="E65" s="36"/>
      <c r="F65" s="36"/>
      <c r="G65" s="36"/>
    </row>
    <row r="66" spans="1:7">
      <c r="A66" s="5"/>
      <c r="D66" s="35"/>
      <c r="E66" s="36"/>
      <c r="F66" s="36"/>
      <c r="G66" s="36"/>
    </row>
    <row r="67" spans="1:7">
      <c r="A67" s="5"/>
      <c r="D67" s="35"/>
      <c r="E67" s="36"/>
      <c r="F67" s="36"/>
      <c r="G67" s="36"/>
    </row>
    <row r="68" spans="1:7">
      <c r="A68" s="5"/>
      <c r="D68" s="35"/>
      <c r="E68" s="36"/>
      <c r="F68" s="36"/>
      <c r="G68" s="36"/>
    </row>
    <row r="69" spans="1:7">
      <c r="A69" s="5"/>
      <c r="D69" s="35"/>
      <c r="E69" s="36"/>
      <c r="F69" s="36"/>
      <c r="G69" s="36"/>
    </row>
    <row r="70" spans="1:7">
      <c r="A70" s="5"/>
      <c r="D70" s="35"/>
      <c r="E70" s="36"/>
      <c r="F70" s="36"/>
      <c r="G70" s="36"/>
    </row>
    <row r="71" spans="1:7">
      <c r="A71" s="5"/>
      <c r="D71" s="35"/>
      <c r="E71" s="36"/>
      <c r="F71" s="36"/>
      <c r="G71" s="36"/>
    </row>
    <row r="72" spans="1:7">
      <c r="A72" s="5"/>
      <c r="D72" s="35"/>
      <c r="E72" s="36"/>
      <c r="F72" s="36"/>
      <c r="G72" s="36"/>
    </row>
    <row r="73" spans="1:7">
      <c r="A73" s="5"/>
      <c r="D73" s="35"/>
      <c r="E73" s="36"/>
      <c r="F73" s="36"/>
      <c r="G73" s="36"/>
    </row>
    <row r="74" spans="1:7">
      <c r="A74" s="5"/>
      <c r="D74" s="35"/>
      <c r="E74" s="36"/>
      <c r="F74" s="36"/>
      <c r="G74" s="36"/>
    </row>
    <row r="75" spans="1:7">
      <c r="A75" s="5"/>
      <c r="D75" s="35"/>
      <c r="E75" s="36"/>
      <c r="F75" s="36"/>
      <c r="G75" s="36"/>
    </row>
    <row r="76" spans="1:7">
      <c r="A76" s="5"/>
      <c r="D76" s="35"/>
      <c r="E76" s="36"/>
      <c r="F76" s="36"/>
      <c r="G76" s="36"/>
    </row>
    <row r="77" spans="1:7">
      <c r="A77" s="5"/>
      <c r="D77" s="35"/>
      <c r="E77" s="36"/>
      <c r="F77" s="36"/>
      <c r="G77" s="36"/>
    </row>
    <row r="78" spans="1:7">
      <c r="A78" s="5"/>
      <c r="D78" s="35"/>
      <c r="E78" s="36"/>
      <c r="F78" s="36"/>
      <c r="G78" s="36"/>
    </row>
    <row r="79" spans="1:7">
      <c r="A79" s="5"/>
      <c r="D79" s="35"/>
      <c r="E79" s="36"/>
      <c r="F79" s="36"/>
      <c r="G79" s="36"/>
    </row>
    <row r="80" spans="1:7">
      <c r="A80" s="5"/>
      <c r="D80" s="35"/>
      <c r="E80" s="36"/>
      <c r="F80" s="36"/>
      <c r="G80" s="36"/>
    </row>
    <row r="81" spans="1:7">
      <c r="A81" s="5"/>
      <c r="D81" s="35"/>
      <c r="E81" s="36"/>
      <c r="F81" s="36"/>
      <c r="G81" s="36"/>
    </row>
    <row r="82" spans="1:7">
      <c r="A82" s="5"/>
      <c r="D82" s="35"/>
      <c r="E82" s="36"/>
      <c r="F82" s="36"/>
      <c r="G82" s="36"/>
    </row>
    <row r="83" spans="1:7">
      <c r="A83" s="5"/>
      <c r="D83" s="35"/>
      <c r="E83" s="36"/>
      <c r="F83" s="36"/>
      <c r="G83" s="36"/>
    </row>
    <row r="84" spans="1:7">
      <c r="A84" s="5"/>
      <c r="D84" s="35"/>
      <c r="E84" s="36"/>
      <c r="F84" s="36"/>
      <c r="G84" s="36"/>
    </row>
    <row r="85" spans="1:7">
      <c r="A85" s="5"/>
      <c r="D85" s="35"/>
      <c r="E85" s="36"/>
      <c r="F85" s="36"/>
      <c r="G85" s="36"/>
    </row>
    <row r="86" spans="1:7">
      <c r="A86" s="5"/>
      <c r="D86" s="35"/>
      <c r="E86" s="36"/>
      <c r="F86" s="36"/>
      <c r="G86" s="36"/>
    </row>
    <row r="87" spans="1:7">
      <c r="A87" s="5"/>
      <c r="D87" s="35"/>
      <c r="E87" s="36"/>
      <c r="F87" s="36"/>
      <c r="G87" s="36"/>
    </row>
    <row r="88" spans="1:7">
      <c r="A88" s="5"/>
      <c r="D88" s="35"/>
      <c r="E88" s="36"/>
      <c r="F88" s="36"/>
      <c r="G88" s="36"/>
    </row>
    <row r="89" spans="1:7">
      <c r="A89" s="5"/>
      <c r="D89" s="35"/>
      <c r="E89" s="36"/>
      <c r="F89" s="36"/>
      <c r="G89" s="36"/>
    </row>
    <row r="90" spans="1:7">
      <c r="A90" s="5"/>
      <c r="D90" s="35"/>
      <c r="E90" s="36"/>
      <c r="F90" s="36"/>
      <c r="G90" s="36"/>
    </row>
    <row r="91" spans="1:7">
      <c r="A91" s="5"/>
      <c r="D91" s="35"/>
      <c r="E91" s="36"/>
      <c r="F91" s="36"/>
      <c r="G91" s="36"/>
    </row>
    <row r="92" spans="1:7">
      <c r="A92" s="5"/>
      <c r="D92" s="35"/>
      <c r="E92" s="36"/>
      <c r="F92" s="36"/>
      <c r="G92" s="36"/>
    </row>
    <row r="93" spans="1:7">
      <c r="A93" s="5"/>
      <c r="D93" s="35"/>
      <c r="E93" s="36"/>
      <c r="F93" s="36"/>
      <c r="G93" s="36"/>
    </row>
    <row r="94" spans="1:7">
      <c r="A94" s="5"/>
      <c r="D94" s="35"/>
      <c r="E94" s="36"/>
      <c r="F94" s="36"/>
      <c r="G94" s="36"/>
    </row>
    <row r="95" spans="1:7">
      <c r="A95" s="5"/>
      <c r="D95" s="35"/>
      <c r="E95" s="36"/>
      <c r="F95" s="36"/>
      <c r="G95" s="36"/>
    </row>
    <row r="96" spans="1:7">
      <c r="A96" s="5"/>
      <c r="D96" s="35"/>
      <c r="E96" s="36"/>
      <c r="F96" s="36"/>
      <c r="G96" s="36"/>
    </row>
    <row r="97" spans="1:7">
      <c r="A97" s="5"/>
      <c r="D97" s="35"/>
      <c r="E97" s="36"/>
      <c r="F97" s="36"/>
      <c r="G97" s="36"/>
    </row>
    <row r="98" spans="1:7">
      <c r="A98" s="5"/>
      <c r="D98" s="35"/>
      <c r="E98" s="36"/>
      <c r="F98" s="36"/>
      <c r="G98" s="36"/>
    </row>
    <row r="99" spans="1:7">
      <c r="A99" s="5"/>
      <c r="D99" s="35"/>
      <c r="E99" s="36"/>
      <c r="F99" s="36"/>
      <c r="G99" s="36"/>
    </row>
    <row r="100" spans="1:7">
      <c r="A100" s="5"/>
      <c r="D100" s="35"/>
      <c r="E100" s="36"/>
      <c r="F100" s="36"/>
      <c r="G100" s="36"/>
    </row>
    <row r="101" spans="1:7">
      <c r="A101" s="5"/>
      <c r="D101" s="35"/>
      <c r="E101" s="36"/>
      <c r="F101" s="36"/>
      <c r="G101" s="36"/>
    </row>
    <row r="102" spans="1:7">
      <c r="A102" s="5"/>
      <c r="D102" s="35"/>
      <c r="E102" s="36"/>
      <c r="F102" s="36"/>
      <c r="G102" s="36"/>
    </row>
    <row r="103" spans="1:7">
      <c r="A103" s="5"/>
      <c r="D103" s="35"/>
      <c r="E103" s="36"/>
      <c r="F103" s="36"/>
      <c r="G103" s="36"/>
    </row>
    <row r="104" spans="1:7">
      <c r="A104" s="5"/>
      <c r="D104" s="35"/>
      <c r="E104" s="36"/>
      <c r="F104" s="36"/>
      <c r="G104" s="36"/>
    </row>
    <row r="105" spans="1:7">
      <c r="A105" s="5"/>
      <c r="D105" s="35"/>
      <c r="E105" s="36"/>
      <c r="F105" s="36"/>
      <c r="G105" s="36"/>
    </row>
    <row r="106" spans="1:7">
      <c r="A106" s="5"/>
      <c r="D106" s="35"/>
      <c r="E106" s="36"/>
      <c r="F106" s="36"/>
      <c r="G106" s="36"/>
    </row>
    <row r="107" spans="1:7">
      <c r="A107" s="5"/>
      <c r="D107" s="35"/>
      <c r="E107" s="36"/>
      <c r="F107" s="36"/>
      <c r="G107" s="36"/>
    </row>
    <row r="108" spans="1:7">
      <c r="A108" s="5"/>
      <c r="D108" s="35"/>
      <c r="E108" s="36"/>
      <c r="F108" s="36"/>
      <c r="G108" s="36"/>
    </row>
    <row r="109" spans="1:7">
      <c r="A109" s="5"/>
      <c r="D109" s="35"/>
      <c r="E109" s="36"/>
      <c r="F109" s="36"/>
      <c r="G109" s="36"/>
    </row>
    <row r="110" spans="1:7">
      <c r="A110" s="5"/>
      <c r="D110" s="35"/>
      <c r="E110" s="36"/>
      <c r="F110" s="36"/>
      <c r="G110" s="36"/>
    </row>
    <row r="111" spans="1:7">
      <c r="A111" s="5"/>
      <c r="D111" s="35"/>
      <c r="E111" s="36"/>
      <c r="F111" s="36"/>
      <c r="G111" s="36"/>
    </row>
    <row r="112" spans="1:7">
      <c r="A112" s="5"/>
      <c r="D112" s="35"/>
      <c r="E112" s="36"/>
      <c r="F112" s="36"/>
      <c r="G112" s="36"/>
    </row>
    <row r="113" spans="1:7">
      <c r="A113" s="5"/>
      <c r="D113" s="35"/>
      <c r="E113" s="36"/>
      <c r="F113" s="36"/>
      <c r="G113" s="36"/>
    </row>
    <row r="114" spans="1:7">
      <c r="A114" s="5"/>
      <c r="D114" s="35"/>
      <c r="E114" s="36"/>
      <c r="F114" s="36"/>
      <c r="G114" s="36"/>
    </row>
    <row r="115" spans="1:7">
      <c r="A115" s="5"/>
      <c r="D115" s="35"/>
      <c r="E115" s="36"/>
      <c r="F115" s="36"/>
      <c r="G115" s="36"/>
    </row>
    <row r="116" spans="1:7">
      <c r="A116" s="5"/>
    </row>
    <row r="117" spans="1:7">
      <c r="A117" s="6"/>
      <c r="B117" s="2"/>
      <c r="C117" s="2"/>
      <c r="D117" s="2"/>
      <c r="E117" s="2"/>
      <c r="F117" s="2"/>
      <c r="G117" s="2"/>
    </row>
    <row r="118" spans="1:7">
      <c r="A118" s="6"/>
      <c r="B118" s="2"/>
      <c r="C118" s="2"/>
      <c r="D118" s="2"/>
      <c r="E118" s="2"/>
      <c r="F118" s="2"/>
      <c r="G118" s="2"/>
    </row>
    <row r="119" spans="1:7">
      <c r="A119" s="6"/>
      <c r="B119" s="2"/>
      <c r="C119" s="2"/>
      <c r="D119" s="2"/>
      <c r="E119" s="2"/>
      <c r="F119" s="2"/>
      <c r="G119" s="2"/>
    </row>
    <row r="120" spans="1:7">
      <c r="A120" s="6"/>
      <c r="B120" s="2"/>
      <c r="C120" s="2"/>
      <c r="D120" s="2"/>
      <c r="E120" s="2"/>
      <c r="F120" s="2"/>
      <c r="G120" s="2"/>
    </row>
    <row r="121" spans="1:7">
      <c r="A121" s="6"/>
      <c r="B121" s="2"/>
      <c r="C121" s="2"/>
      <c r="D121" s="2"/>
      <c r="E121" s="2"/>
      <c r="F121" s="2"/>
      <c r="G121" s="2"/>
    </row>
    <row r="122" spans="1:7">
      <c r="A122" s="6"/>
      <c r="B122" s="2"/>
      <c r="C122" s="2"/>
      <c r="D122" s="2"/>
      <c r="E122" s="2"/>
      <c r="F122" s="2"/>
      <c r="G122" s="2"/>
    </row>
    <row r="123" spans="1:7">
      <c r="A123" s="6"/>
      <c r="B123" s="2"/>
      <c r="C123" s="2"/>
      <c r="D123" s="2"/>
      <c r="E123" s="2"/>
      <c r="F123" s="2"/>
      <c r="G123" s="2"/>
    </row>
    <row r="124" spans="1:7">
      <c r="A124" s="6"/>
      <c r="B124" s="2"/>
      <c r="C124" s="2"/>
      <c r="D124" s="2"/>
      <c r="E124" s="2"/>
      <c r="F124" s="2"/>
      <c r="G124" s="2"/>
    </row>
    <row r="125" spans="1:7">
      <c r="A125" s="6"/>
      <c r="B125" s="2"/>
      <c r="C125" s="2"/>
      <c r="D125" s="2"/>
      <c r="E125" s="2"/>
      <c r="F125" s="2"/>
      <c r="G125" s="2"/>
    </row>
    <row r="126" spans="1:7">
      <c r="A126" s="6"/>
      <c r="B126" s="2"/>
      <c r="C126" s="2"/>
      <c r="D126" s="2"/>
      <c r="E126" s="2"/>
      <c r="F126" s="2"/>
      <c r="G126" s="2"/>
    </row>
    <row r="127" spans="1:7">
      <c r="A127" s="6"/>
      <c r="B127" s="2"/>
      <c r="C127" s="2"/>
      <c r="D127" s="2"/>
      <c r="E127" s="2"/>
      <c r="F127" s="2"/>
      <c r="G127" s="2"/>
    </row>
    <row r="128" spans="1:7">
      <c r="A128" s="6"/>
      <c r="B128" s="2"/>
      <c r="C128" s="2"/>
      <c r="D128" s="2"/>
      <c r="E128" s="2"/>
      <c r="F128" s="2"/>
      <c r="G128" s="2"/>
    </row>
    <row r="129" spans="1:7">
      <c r="A129" s="6"/>
      <c r="B129" s="2"/>
      <c r="C129" s="2"/>
      <c r="D129" s="2"/>
      <c r="E129" s="2"/>
      <c r="F129" s="2"/>
      <c r="G129" s="2"/>
    </row>
    <row r="130" spans="1:7">
      <c r="A130" s="6"/>
      <c r="B130" s="2"/>
      <c r="C130" s="2"/>
      <c r="D130" s="2"/>
      <c r="E130" s="2"/>
      <c r="F130" s="2"/>
      <c r="G130" s="2"/>
    </row>
    <row r="131" spans="1:7">
      <c r="A131" s="6"/>
      <c r="B131" s="2"/>
      <c r="C131" s="2"/>
      <c r="D131" s="2"/>
      <c r="E131" s="2"/>
      <c r="F131" s="2"/>
      <c r="G131" s="2"/>
    </row>
    <row r="132" spans="1:7">
      <c r="A132" s="6"/>
      <c r="B132" s="2"/>
      <c r="C132" s="2"/>
      <c r="D132" s="2"/>
      <c r="E132" s="2"/>
      <c r="F132" s="2"/>
      <c r="G132" s="2"/>
    </row>
    <row r="133" spans="1:7">
      <c r="A133" s="6"/>
      <c r="B133" s="2"/>
      <c r="C133" s="2"/>
      <c r="D133" s="2"/>
      <c r="E133" s="2"/>
      <c r="F133" s="2"/>
      <c r="G133" s="2"/>
    </row>
    <row r="134" spans="1:7">
      <c r="A134" s="6"/>
      <c r="B134" s="2"/>
      <c r="C134" s="2"/>
      <c r="D134" s="2"/>
      <c r="E134" s="2"/>
      <c r="F134" s="2"/>
      <c r="G134" s="2"/>
    </row>
    <row r="135" spans="1:7">
      <c r="A135" s="6"/>
      <c r="B135" s="2"/>
      <c r="C135" s="2"/>
      <c r="D135" s="2"/>
      <c r="E135" s="2"/>
      <c r="F135" s="2"/>
      <c r="G135" s="2"/>
    </row>
    <row r="136" spans="1:7">
      <c r="A136" s="6"/>
      <c r="B136" s="2"/>
      <c r="C136" s="2"/>
      <c r="D136" s="2"/>
      <c r="E136" s="2"/>
      <c r="F136" s="2"/>
      <c r="G136" s="2"/>
    </row>
    <row r="137" spans="1:7">
      <c r="A137" s="6"/>
      <c r="B137" s="2"/>
      <c r="C137" s="2"/>
      <c r="D137" s="2"/>
      <c r="E137" s="2"/>
      <c r="F137" s="2"/>
      <c r="G137" s="2"/>
    </row>
    <row r="138" spans="1:7">
      <c r="A138" s="6"/>
      <c r="B138" s="2"/>
      <c r="C138" s="2"/>
      <c r="D138" s="2"/>
      <c r="E138" s="2"/>
      <c r="F138" s="2"/>
      <c r="G138" s="2"/>
    </row>
    <row r="139" spans="1:7">
      <c r="A139" s="6"/>
      <c r="B139" s="2"/>
      <c r="C139" s="2"/>
      <c r="D139" s="2"/>
      <c r="E139" s="2"/>
      <c r="F139" s="2"/>
      <c r="G139" s="2"/>
    </row>
    <row r="140" spans="1:7">
      <c r="A140" s="6"/>
      <c r="B140" s="2"/>
      <c r="C140" s="2"/>
      <c r="D140" s="2"/>
      <c r="E140" s="2"/>
      <c r="F140" s="2"/>
      <c r="G140" s="2"/>
    </row>
    <row r="141" spans="1:7">
      <c r="A141" s="6"/>
      <c r="B141" s="2"/>
      <c r="C141" s="2"/>
      <c r="D141" s="2"/>
      <c r="E141" s="2"/>
      <c r="F141" s="2"/>
      <c r="G141" s="2"/>
    </row>
    <row r="142" spans="1:7">
      <c r="A142" s="6"/>
      <c r="B142" s="2"/>
      <c r="C142" s="2"/>
      <c r="D142" s="2"/>
      <c r="E142" s="2"/>
      <c r="F142" s="2"/>
      <c r="G142" s="2"/>
    </row>
    <row r="143" spans="1:7">
      <c r="A143" s="6"/>
      <c r="B143" s="2"/>
      <c r="C143" s="2"/>
      <c r="D143" s="2"/>
      <c r="E143" s="2"/>
      <c r="F143" s="2"/>
      <c r="G143" s="2"/>
    </row>
    <row r="144" spans="1:7">
      <c r="A144" s="6"/>
      <c r="B144" s="2"/>
      <c r="C144" s="2"/>
      <c r="D144" s="2"/>
      <c r="E144" s="2"/>
      <c r="F144" s="2"/>
      <c r="G144" s="2"/>
    </row>
    <row r="145" spans="1:7">
      <c r="A145" s="6"/>
      <c r="B145" s="2"/>
      <c r="C145" s="2"/>
      <c r="D145" s="2"/>
      <c r="E145" s="2"/>
      <c r="F145" s="2"/>
      <c r="G145" s="2"/>
    </row>
    <row r="146" spans="1:7">
      <c r="A146" s="6"/>
      <c r="B146" s="2"/>
      <c r="C146" s="2"/>
      <c r="D146" s="2"/>
      <c r="E146" s="2"/>
      <c r="F146" s="2"/>
      <c r="G146" s="2"/>
    </row>
    <row r="147" spans="1:7">
      <c r="A147" s="6"/>
      <c r="B147" s="2"/>
      <c r="C147" s="2"/>
      <c r="D147" s="2"/>
      <c r="E147" s="2"/>
      <c r="F147" s="2"/>
      <c r="G147" s="2"/>
    </row>
    <row r="148" spans="1:7">
      <c r="A148" s="6"/>
      <c r="B148" s="2"/>
      <c r="C148" s="2"/>
      <c r="D148" s="2"/>
      <c r="E148" s="2"/>
      <c r="F148" s="2"/>
      <c r="G148" s="2"/>
    </row>
    <row r="149" spans="1:7">
      <c r="A149" s="6"/>
      <c r="B149" s="2"/>
      <c r="C149" s="2"/>
      <c r="D149" s="2"/>
      <c r="E149" s="2"/>
      <c r="F149" s="2"/>
      <c r="G149" s="2"/>
    </row>
    <row r="150" spans="1:7">
      <c r="A150" s="6"/>
      <c r="B150" s="2"/>
      <c r="C150" s="2"/>
      <c r="D150" s="2"/>
      <c r="E150" s="2"/>
      <c r="F150" s="2"/>
      <c r="G150" s="2"/>
    </row>
    <row r="151" spans="1:7">
      <c r="A151" s="6"/>
      <c r="B151" s="2"/>
      <c r="C151" s="2"/>
      <c r="D151" s="2"/>
      <c r="E151" s="2"/>
      <c r="F151" s="2"/>
      <c r="G151" s="2"/>
    </row>
    <row r="152" spans="1:7">
      <c r="A152" s="6"/>
      <c r="B152" s="2"/>
      <c r="C152" s="2"/>
      <c r="D152" s="2"/>
      <c r="E152" s="2"/>
      <c r="F152" s="2"/>
      <c r="G152" s="2"/>
    </row>
    <row r="153" spans="1:7">
      <c r="A153" s="6"/>
      <c r="B153" s="2"/>
      <c r="C153" s="2"/>
      <c r="D153" s="2"/>
      <c r="E153" s="2"/>
      <c r="F153" s="2"/>
      <c r="G153" s="2"/>
    </row>
    <row r="154" spans="1:7">
      <c r="A154" s="6"/>
      <c r="B154" s="2"/>
      <c r="C154" s="2"/>
      <c r="D154" s="2"/>
      <c r="E154" s="2"/>
      <c r="F154" s="2"/>
      <c r="G154" s="2"/>
    </row>
    <row r="155" spans="1:7">
      <c r="A155" s="6"/>
      <c r="B155" s="2"/>
      <c r="C155" s="2"/>
      <c r="D155" s="2"/>
      <c r="E155" s="2"/>
      <c r="F155" s="2"/>
      <c r="G155" s="2"/>
    </row>
    <row r="156" spans="1:7">
      <c r="A156" s="6"/>
      <c r="B156" s="2"/>
      <c r="C156" s="2"/>
      <c r="D156" s="2"/>
      <c r="E156" s="2"/>
      <c r="F156" s="2"/>
      <c r="G156" s="2"/>
    </row>
    <row r="157" spans="1:7">
      <c r="A157" s="6"/>
      <c r="B157" s="2"/>
      <c r="C157" s="2"/>
      <c r="D157" s="2"/>
      <c r="E157" s="2"/>
      <c r="F157" s="2"/>
      <c r="G157" s="2"/>
    </row>
    <row r="158" spans="1:7">
      <c r="A158" s="6"/>
      <c r="B158" s="2"/>
      <c r="C158" s="2"/>
      <c r="D158" s="2"/>
      <c r="E158" s="2"/>
      <c r="F158" s="2"/>
      <c r="G158" s="2"/>
    </row>
    <row r="159" spans="1:7">
      <c r="A159" s="6"/>
      <c r="B159" s="2"/>
      <c r="C159" s="2"/>
      <c r="D159" s="2"/>
      <c r="E159" s="2"/>
      <c r="F159" s="2"/>
      <c r="G159" s="2"/>
    </row>
    <row r="160" spans="1:7">
      <c r="A160" s="6"/>
      <c r="B160" s="2"/>
      <c r="C160" s="2"/>
      <c r="D160" s="2"/>
      <c r="E160" s="2"/>
      <c r="F160" s="2"/>
      <c r="G160" s="2"/>
    </row>
    <row r="161" spans="1:7">
      <c r="A161" s="6"/>
      <c r="B161" s="2"/>
      <c r="C161" s="2"/>
      <c r="D161" s="2"/>
      <c r="E161" s="2"/>
      <c r="F161" s="2"/>
      <c r="G161" s="2"/>
    </row>
    <row r="162" spans="1:7">
      <c r="A162" s="6"/>
      <c r="B162" s="2"/>
      <c r="C162" s="2"/>
      <c r="D162" s="2"/>
      <c r="E162" s="2"/>
      <c r="F162" s="2"/>
      <c r="G162" s="2"/>
    </row>
    <row r="163" spans="1:7">
      <c r="A163" s="6"/>
      <c r="B163" s="2"/>
      <c r="C163" s="2"/>
      <c r="D163" s="2"/>
      <c r="E163" s="2"/>
      <c r="F163" s="2"/>
      <c r="G163" s="2"/>
    </row>
    <row r="164" spans="1:7">
      <c r="A164" s="6"/>
      <c r="B164" s="2"/>
      <c r="C164" s="2"/>
      <c r="D164" s="2"/>
      <c r="E164" s="2"/>
      <c r="F164" s="2"/>
      <c r="G164" s="2"/>
    </row>
    <row r="165" spans="1:7">
      <c r="A165" s="6"/>
      <c r="B165" s="2"/>
      <c r="C165" s="2"/>
      <c r="D165" s="2"/>
      <c r="E165" s="2"/>
      <c r="F165" s="2"/>
      <c r="G165" s="2"/>
    </row>
    <row r="166" spans="1:7">
      <c r="A166" s="6"/>
      <c r="B166" s="2"/>
      <c r="C166" s="2"/>
      <c r="D166" s="2"/>
      <c r="E166" s="2"/>
      <c r="F166" s="2"/>
      <c r="G166" s="2"/>
    </row>
    <row r="167" spans="1:7">
      <c r="A167" s="6"/>
      <c r="B167" s="2"/>
      <c r="C167" s="2"/>
      <c r="D167" s="2"/>
      <c r="E167" s="2"/>
      <c r="F167" s="2"/>
      <c r="G167" s="2"/>
    </row>
    <row r="168" spans="1:7">
      <c r="A168" s="6"/>
      <c r="B168" s="2"/>
      <c r="C168" s="2"/>
      <c r="D168" s="2"/>
      <c r="E168" s="2"/>
      <c r="F168" s="2"/>
      <c r="G168" s="2"/>
    </row>
    <row r="169" spans="1:7">
      <c r="A169" s="6"/>
      <c r="B169" s="2"/>
      <c r="C169" s="2"/>
      <c r="D169" s="2"/>
      <c r="E169" s="2"/>
      <c r="F169" s="2"/>
      <c r="G169" s="2"/>
    </row>
    <row r="170" spans="1:7">
      <c r="A170" s="6"/>
      <c r="B170" s="2"/>
      <c r="C170" s="2"/>
      <c r="D170" s="2"/>
      <c r="E170" s="2"/>
      <c r="F170" s="2"/>
      <c r="G170" s="2"/>
    </row>
    <row r="171" spans="1:7">
      <c r="A171" s="6"/>
      <c r="B171" s="2"/>
      <c r="C171" s="2"/>
      <c r="D171" s="2"/>
      <c r="E171" s="2"/>
      <c r="F171" s="2"/>
      <c r="G171" s="2"/>
    </row>
    <row r="172" spans="1:7">
      <c r="A172" s="6"/>
      <c r="B172" s="2"/>
      <c r="C172" s="2"/>
      <c r="D172" s="2"/>
      <c r="E172" s="2"/>
      <c r="F172" s="2"/>
      <c r="G172" s="2"/>
    </row>
    <row r="173" spans="1:7">
      <c r="A173" s="6"/>
      <c r="B173" s="2"/>
      <c r="C173" s="2"/>
      <c r="D173" s="2"/>
      <c r="E173" s="2"/>
      <c r="F173" s="2"/>
      <c r="G173" s="2"/>
    </row>
    <row r="174" spans="1:7">
      <c r="A174" s="6"/>
      <c r="B174" s="2"/>
      <c r="C174" s="2"/>
      <c r="D174" s="2"/>
      <c r="E174" s="2"/>
      <c r="F174" s="2"/>
      <c r="G174" s="2"/>
    </row>
    <row r="175" spans="1:7">
      <c r="A175" s="6"/>
      <c r="B175" s="2"/>
      <c r="C175" s="2"/>
      <c r="D175" s="2"/>
      <c r="E175" s="2"/>
      <c r="F175" s="2"/>
      <c r="G175" s="2"/>
    </row>
    <row r="176" spans="1:7">
      <c r="A176" s="6"/>
      <c r="B176" s="2"/>
      <c r="C176" s="2"/>
      <c r="D176" s="2"/>
      <c r="E176" s="2"/>
      <c r="F176" s="2"/>
      <c r="G176" s="2"/>
    </row>
    <row r="177" spans="1:7">
      <c r="A177" s="6"/>
      <c r="B177" s="2"/>
      <c r="C177" s="2"/>
      <c r="D177" s="2"/>
      <c r="E177" s="2"/>
      <c r="F177" s="2"/>
      <c r="G177" s="2"/>
    </row>
    <row r="178" spans="1:7">
      <c r="A178" s="6"/>
      <c r="B178" s="2"/>
      <c r="C178" s="2"/>
      <c r="D178" s="2"/>
      <c r="E178" s="2"/>
      <c r="F178" s="2"/>
      <c r="G178" s="2"/>
    </row>
    <row r="179" spans="1:7">
      <c r="A179" s="6"/>
      <c r="B179" s="2"/>
      <c r="C179" s="2"/>
      <c r="D179" s="2"/>
      <c r="E179" s="2"/>
      <c r="F179" s="2"/>
      <c r="G179" s="2"/>
    </row>
    <row r="180" spans="1:7">
      <c r="A180" s="6"/>
      <c r="B180" s="2"/>
      <c r="C180" s="2"/>
      <c r="D180" s="2"/>
      <c r="E180" s="2"/>
      <c r="F180" s="2"/>
      <c r="G180" s="2"/>
    </row>
    <row r="181" spans="1:7">
      <c r="A181" s="6"/>
      <c r="B181" s="2"/>
      <c r="C181" s="2"/>
      <c r="D181" s="2"/>
      <c r="E181" s="2"/>
      <c r="F181" s="2"/>
      <c r="G181" s="2"/>
    </row>
    <row r="182" spans="1:7">
      <c r="A182" s="6"/>
      <c r="B182" s="2"/>
      <c r="C182" s="2"/>
      <c r="D182" s="2"/>
      <c r="E182" s="2"/>
      <c r="F182" s="2"/>
      <c r="G182" s="2"/>
    </row>
    <row r="183" spans="1:7">
      <c r="A183" s="6"/>
      <c r="B183" s="2"/>
      <c r="C183" s="2"/>
      <c r="D183" s="2"/>
      <c r="E183" s="2"/>
      <c r="F183" s="2"/>
      <c r="G183" s="2"/>
    </row>
    <row r="184" spans="1:7">
      <c r="A184" s="6"/>
      <c r="B184" s="2"/>
      <c r="C184" s="2"/>
      <c r="D184" s="2"/>
      <c r="E184" s="2"/>
      <c r="F184" s="2"/>
      <c r="G184" s="2"/>
    </row>
    <row r="185" spans="1:7">
      <c r="A185" s="6"/>
      <c r="B185" s="2"/>
      <c r="C185" s="2"/>
      <c r="D185" s="2"/>
      <c r="E185" s="2"/>
      <c r="F185" s="2"/>
      <c r="G185" s="2"/>
    </row>
    <row r="186" spans="1:7">
      <c r="A186" s="6"/>
      <c r="B186" s="2"/>
      <c r="C186" s="2"/>
      <c r="D186" s="2"/>
      <c r="E186" s="2"/>
      <c r="F186" s="2"/>
      <c r="G186" s="2"/>
    </row>
    <row r="187" spans="1:7">
      <c r="A187" s="6"/>
      <c r="B187" s="2"/>
      <c r="C187" s="2"/>
      <c r="D187" s="2"/>
      <c r="E187" s="2"/>
      <c r="F187" s="2"/>
      <c r="G187" s="2"/>
    </row>
    <row r="188" spans="1:7">
      <c r="A188" s="6"/>
      <c r="B188" s="2"/>
      <c r="C188" s="2"/>
      <c r="D188" s="2"/>
      <c r="E188" s="2"/>
      <c r="F188" s="2"/>
      <c r="G188" s="2"/>
    </row>
    <row r="189" spans="1:7">
      <c r="A189" s="6"/>
      <c r="B189" s="2"/>
      <c r="C189" s="2"/>
      <c r="D189" s="2"/>
      <c r="E189" s="2"/>
      <c r="F189" s="2"/>
      <c r="G189" s="2"/>
    </row>
    <row r="190" spans="1:7">
      <c r="A190" s="6"/>
      <c r="B190" s="2"/>
      <c r="C190" s="2"/>
      <c r="D190" s="2"/>
      <c r="E190" s="2"/>
      <c r="F190" s="2"/>
      <c r="G190" s="2"/>
    </row>
    <row r="191" spans="1:7">
      <c r="A191" s="6"/>
      <c r="B191" s="2"/>
      <c r="C191" s="2"/>
      <c r="D191" s="2"/>
      <c r="E191" s="2"/>
      <c r="F191" s="2"/>
      <c r="G191" s="2"/>
    </row>
    <row r="192" spans="1:7">
      <c r="A192" s="6"/>
      <c r="B192" s="2"/>
      <c r="C192" s="2"/>
      <c r="D192" s="2"/>
      <c r="E192" s="2"/>
      <c r="F192" s="2"/>
      <c r="G192" s="2"/>
    </row>
    <row r="193" spans="1:7">
      <c r="A193" s="6"/>
      <c r="B193" s="2"/>
      <c r="C193" s="2"/>
      <c r="D193" s="2"/>
      <c r="E193" s="2"/>
      <c r="F193" s="2"/>
      <c r="G193" s="2"/>
    </row>
    <row r="194" spans="1:7">
      <c r="A194" s="6"/>
      <c r="B194" s="2"/>
      <c r="C194" s="2"/>
      <c r="D194" s="2"/>
      <c r="E194" s="2"/>
      <c r="F194" s="2"/>
      <c r="G194" s="2"/>
    </row>
    <row r="195" spans="1:7">
      <c r="A195" s="6"/>
      <c r="B195" s="2"/>
      <c r="C195" s="2"/>
      <c r="D195" s="2"/>
      <c r="E195" s="2"/>
      <c r="F195" s="2"/>
      <c r="G195" s="2"/>
    </row>
    <row r="196" spans="1:7">
      <c r="A196" s="6"/>
      <c r="B196" s="2"/>
      <c r="C196" s="2"/>
      <c r="D196" s="2"/>
      <c r="E196" s="2"/>
      <c r="F196" s="2"/>
      <c r="G196" s="2"/>
    </row>
    <row r="197" spans="1:7">
      <c r="A197" s="6"/>
      <c r="B197" s="2"/>
      <c r="C197" s="2"/>
      <c r="D197" s="2"/>
      <c r="E197" s="2"/>
      <c r="F197" s="2"/>
      <c r="G197" s="2"/>
    </row>
    <row r="198" spans="1:7">
      <c r="A198" s="6"/>
      <c r="B198" s="2"/>
      <c r="C198" s="2"/>
      <c r="D198" s="2"/>
      <c r="E198" s="2"/>
      <c r="F198" s="2"/>
      <c r="G198" s="2"/>
    </row>
    <row r="199" spans="1:7">
      <c r="A199" s="6"/>
      <c r="B199" s="2"/>
      <c r="C199" s="2"/>
      <c r="D199" s="2"/>
      <c r="E199" s="2"/>
      <c r="F199" s="2"/>
      <c r="G199" s="2"/>
    </row>
    <row r="200" spans="1:7">
      <c r="A200" s="6"/>
      <c r="B200" s="2"/>
      <c r="C200" s="2"/>
      <c r="D200" s="2"/>
      <c r="E200" s="2"/>
      <c r="F200" s="2"/>
      <c r="G200" s="2"/>
    </row>
    <row r="201" spans="1:7">
      <c r="A201" s="6"/>
      <c r="B201" s="2"/>
      <c r="C201" s="2"/>
      <c r="D201" s="2"/>
      <c r="E201" s="2"/>
      <c r="F201" s="2"/>
      <c r="G201" s="2"/>
    </row>
    <row r="202" spans="1:7">
      <c r="A202" s="6"/>
      <c r="B202" s="2"/>
      <c r="C202" s="2"/>
      <c r="D202" s="2"/>
      <c r="E202" s="2"/>
      <c r="F202" s="2"/>
      <c r="G202" s="2"/>
    </row>
    <row r="203" spans="1:7">
      <c r="A203" s="6"/>
      <c r="B203" s="2"/>
      <c r="C203" s="2"/>
      <c r="D203" s="2"/>
      <c r="E203" s="2"/>
      <c r="F203" s="2"/>
      <c r="G203" s="2"/>
    </row>
    <row r="204" spans="1:7">
      <c r="A204" s="6"/>
      <c r="B204" s="2"/>
      <c r="C204" s="2"/>
      <c r="D204" s="2"/>
      <c r="E204" s="2"/>
      <c r="F204" s="2"/>
      <c r="G204" s="2"/>
    </row>
    <row r="205" spans="1:7">
      <c r="A205" s="6"/>
      <c r="B205" s="2"/>
      <c r="C205" s="2"/>
      <c r="D205" s="2"/>
      <c r="E205" s="2"/>
      <c r="F205" s="2"/>
      <c r="G205" s="2"/>
    </row>
    <row r="206" spans="1:7">
      <c r="A206" s="6"/>
      <c r="B206" s="2"/>
      <c r="C206" s="2"/>
      <c r="D206" s="2"/>
      <c r="E206" s="2"/>
      <c r="F206" s="2"/>
      <c r="G206" s="2"/>
    </row>
    <row r="207" spans="1:7">
      <c r="A207" s="6"/>
      <c r="B207" s="2"/>
      <c r="C207" s="2"/>
      <c r="D207" s="2"/>
      <c r="E207" s="2"/>
      <c r="F207" s="2"/>
      <c r="G207" s="2"/>
    </row>
    <row r="208" spans="1:7">
      <c r="A208" s="6"/>
      <c r="B208" s="2"/>
      <c r="C208" s="2"/>
      <c r="D208" s="2"/>
      <c r="E208" s="2"/>
      <c r="F208" s="2"/>
      <c r="G208" s="2"/>
    </row>
    <row r="209" spans="1:7">
      <c r="A209" s="6"/>
      <c r="B209" s="2"/>
      <c r="C209" s="2"/>
      <c r="D209" s="2"/>
      <c r="E209" s="2"/>
      <c r="F209" s="2"/>
      <c r="G209" s="2"/>
    </row>
    <row r="210" spans="1:7">
      <c r="A210" s="6"/>
      <c r="B210" s="2"/>
      <c r="C210" s="2"/>
      <c r="D210" s="2"/>
      <c r="E210" s="2"/>
      <c r="F210" s="2"/>
      <c r="G210" s="2"/>
    </row>
    <row r="211" spans="1:7">
      <c r="A211" s="6"/>
      <c r="B211" s="2"/>
      <c r="C211" s="2"/>
      <c r="D211" s="2"/>
      <c r="E211" s="2"/>
      <c r="F211" s="2"/>
      <c r="G211" s="2"/>
    </row>
    <row r="212" spans="1:7">
      <c r="A212" s="6"/>
      <c r="B212" s="2"/>
      <c r="C212" s="2"/>
      <c r="D212" s="2"/>
      <c r="E212" s="2"/>
      <c r="F212" s="2"/>
      <c r="G212" s="2"/>
    </row>
    <row r="213" spans="1:7">
      <c r="A213" s="6"/>
      <c r="B213" s="2"/>
      <c r="C213" s="2"/>
      <c r="D213" s="2"/>
      <c r="E213" s="2"/>
      <c r="F213" s="2"/>
      <c r="G213" s="2"/>
    </row>
    <row r="214" spans="1:7">
      <c r="A214" s="6"/>
      <c r="B214" s="2"/>
      <c r="C214" s="2"/>
      <c r="D214" s="2"/>
      <c r="E214" s="2"/>
      <c r="F214" s="2"/>
      <c r="G214" s="2"/>
    </row>
    <row r="215" spans="1:7">
      <c r="A215" s="6"/>
      <c r="B215" s="2"/>
      <c r="C215" s="2"/>
      <c r="D215" s="2"/>
      <c r="E215" s="2"/>
      <c r="F215" s="2"/>
      <c r="G215" s="2"/>
    </row>
    <row r="216" spans="1:7">
      <c r="A216" s="6"/>
      <c r="B216" s="2"/>
      <c r="C216" s="2"/>
      <c r="D216" s="2"/>
      <c r="E216" s="2"/>
      <c r="F216" s="2"/>
      <c r="G216" s="2"/>
    </row>
    <row r="217" spans="1:7">
      <c r="A217" s="6"/>
      <c r="B217" s="2"/>
      <c r="C217" s="2"/>
      <c r="D217" s="2"/>
      <c r="E217" s="2"/>
      <c r="F217" s="2"/>
      <c r="G217" s="2"/>
    </row>
    <row r="218" spans="1:7">
      <c r="A218" s="6"/>
      <c r="B218" s="2"/>
      <c r="C218" s="2"/>
      <c r="D218" s="2"/>
      <c r="E218" s="2"/>
      <c r="F218" s="2"/>
      <c r="G218" s="2"/>
    </row>
    <row r="219" spans="1:7">
      <c r="A219" s="6"/>
      <c r="B219" s="2"/>
      <c r="C219" s="2"/>
      <c r="D219" s="2"/>
      <c r="E219" s="2"/>
      <c r="F219" s="2"/>
      <c r="G219" s="2"/>
    </row>
    <row r="220" spans="1:7">
      <c r="A220" s="6"/>
      <c r="B220" s="2"/>
      <c r="C220" s="2"/>
      <c r="D220" s="2"/>
      <c r="E220" s="2"/>
      <c r="F220" s="2"/>
      <c r="G220" s="2"/>
    </row>
    <row r="221" spans="1:7">
      <c r="A221" s="6"/>
      <c r="B221" s="2"/>
      <c r="C221" s="2"/>
      <c r="D221" s="2"/>
      <c r="E221" s="2"/>
      <c r="F221" s="2"/>
      <c r="G221" s="2"/>
    </row>
    <row r="222" spans="1:7">
      <c r="A222" s="6"/>
      <c r="B222" s="2"/>
      <c r="C222" s="2"/>
      <c r="D222" s="2"/>
      <c r="E222" s="2"/>
      <c r="F222" s="2"/>
      <c r="G222" s="2"/>
    </row>
    <row r="223" spans="1:7">
      <c r="A223" s="6"/>
      <c r="B223" s="2"/>
      <c r="C223" s="2"/>
      <c r="D223" s="2"/>
      <c r="E223" s="2"/>
      <c r="F223" s="2"/>
      <c r="G223" s="2"/>
    </row>
    <row r="224" spans="1:7">
      <c r="A224" s="6"/>
      <c r="B224" s="2"/>
      <c r="C224" s="2"/>
      <c r="D224" s="2"/>
      <c r="E224" s="2"/>
      <c r="F224" s="2"/>
      <c r="G224" s="2"/>
    </row>
    <row r="225" spans="1:7">
      <c r="A225" s="6"/>
      <c r="B225" s="2"/>
      <c r="C225" s="2"/>
      <c r="D225" s="2"/>
      <c r="E225" s="2"/>
      <c r="F225" s="2"/>
      <c r="G225" s="2"/>
    </row>
    <row r="226" spans="1:7">
      <c r="A226" s="6"/>
      <c r="B226" s="2"/>
      <c r="C226" s="2"/>
      <c r="D226" s="2"/>
      <c r="E226" s="2"/>
      <c r="F226" s="2"/>
      <c r="G226" s="2"/>
    </row>
    <row r="227" spans="1:7">
      <c r="A227" s="6"/>
      <c r="B227" s="2"/>
      <c r="C227" s="2"/>
      <c r="D227" s="2"/>
      <c r="E227" s="2"/>
      <c r="F227" s="2"/>
      <c r="G227" s="2"/>
    </row>
    <row r="228" spans="1:7">
      <c r="A228" s="6"/>
      <c r="B228" s="2"/>
      <c r="C228" s="2"/>
      <c r="D228" s="2"/>
      <c r="E228" s="2"/>
      <c r="F228" s="2"/>
      <c r="G228" s="2"/>
    </row>
    <row r="229" spans="1:7">
      <c r="A229" s="6"/>
      <c r="B229" s="2"/>
      <c r="C229" s="2"/>
      <c r="D229" s="2"/>
      <c r="E229" s="2"/>
      <c r="F229" s="2"/>
      <c r="G229" s="2"/>
    </row>
    <row r="230" spans="1:7">
      <c r="A230" s="6"/>
      <c r="B230" s="2"/>
      <c r="C230" s="2"/>
      <c r="D230" s="2"/>
      <c r="E230" s="2"/>
      <c r="F230" s="2"/>
      <c r="G230" s="2"/>
    </row>
    <row r="231" spans="1:7">
      <c r="A231" s="6"/>
      <c r="B231" s="2"/>
      <c r="C231" s="2"/>
      <c r="D231" s="2"/>
      <c r="E231" s="2"/>
      <c r="F231" s="2"/>
      <c r="G231" s="2"/>
    </row>
    <row r="232" spans="1:7">
      <c r="A232" s="6"/>
      <c r="B232" s="2"/>
      <c r="C232" s="2"/>
      <c r="D232" s="2"/>
      <c r="E232" s="2"/>
      <c r="F232" s="2"/>
      <c r="G232" s="2"/>
    </row>
    <row r="233" spans="1:7">
      <c r="A233" s="6"/>
      <c r="B233" s="2"/>
      <c r="C233" s="2"/>
      <c r="D233" s="2"/>
      <c r="E233" s="2"/>
      <c r="F233" s="2"/>
      <c r="G233" s="2"/>
    </row>
    <row r="234" spans="1:7">
      <c r="A234" s="6"/>
      <c r="B234" s="2"/>
      <c r="C234" s="2"/>
      <c r="D234" s="2"/>
      <c r="E234" s="2"/>
      <c r="F234" s="2"/>
      <c r="G234" s="2"/>
    </row>
    <row r="235" spans="1:7">
      <c r="A235" s="6"/>
      <c r="B235" s="2"/>
      <c r="C235" s="2"/>
      <c r="D235" s="2"/>
      <c r="E235" s="2"/>
      <c r="F235" s="2"/>
      <c r="G235" s="2"/>
    </row>
    <row r="236" spans="1:7">
      <c r="A236" s="6"/>
      <c r="B236" s="2"/>
      <c r="C236" s="2"/>
      <c r="D236" s="2"/>
      <c r="E236" s="2"/>
      <c r="F236" s="2"/>
      <c r="G236" s="2"/>
    </row>
    <row r="237" spans="1:7">
      <c r="A237" s="6"/>
      <c r="B237" s="2"/>
      <c r="C237" s="2"/>
      <c r="D237" s="2"/>
      <c r="E237" s="2"/>
      <c r="F237" s="2"/>
      <c r="G237" s="2"/>
    </row>
    <row r="238" spans="1:7">
      <c r="A238" s="6"/>
      <c r="B238" s="2"/>
      <c r="C238" s="2"/>
      <c r="D238" s="2"/>
      <c r="E238" s="2"/>
      <c r="F238" s="2"/>
      <c r="G238" s="2"/>
    </row>
    <row r="239" spans="1:7">
      <c r="A239" s="6"/>
      <c r="B239" s="2"/>
      <c r="C239" s="2"/>
      <c r="D239" s="2"/>
      <c r="E239" s="2"/>
      <c r="F239" s="2"/>
      <c r="G239" s="2"/>
    </row>
    <row r="240" spans="1:7">
      <c r="A240" s="6"/>
      <c r="B240" s="2"/>
      <c r="C240" s="2"/>
      <c r="D240" s="2"/>
      <c r="E240" s="2"/>
      <c r="F240" s="2"/>
      <c r="G240" s="2"/>
    </row>
    <row r="241" spans="1:7">
      <c r="A241" s="6"/>
      <c r="B241" s="2"/>
      <c r="C241" s="2"/>
      <c r="D241" s="2"/>
      <c r="E241" s="2"/>
      <c r="F241" s="2"/>
      <c r="G241" s="2"/>
    </row>
    <row r="242" spans="1:7">
      <c r="A242" s="6"/>
      <c r="B242" s="2"/>
      <c r="C242" s="2"/>
      <c r="D242" s="2"/>
      <c r="E242" s="2"/>
      <c r="F242" s="2"/>
      <c r="G242" s="2"/>
    </row>
    <row r="243" spans="1:7">
      <c r="A243" s="6"/>
      <c r="B243" s="2"/>
      <c r="C243" s="2"/>
      <c r="D243" s="2"/>
      <c r="E243" s="2"/>
      <c r="F243" s="2"/>
      <c r="G243" s="2"/>
    </row>
    <row r="244" spans="1:7">
      <c r="A244" s="6"/>
      <c r="B244" s="2"/>
      <c r="C244" s="2"/>
      <c r="D244" s="2"/>
      <c r="E244" s="2"/>
      <c r="F244" s="2"/>
      <c r="G244" s="2"/>
    </row>
    <row r="245" spans="1:7">
      <c r="A245" s="6"/>
      <c r="B245" s="2"/>
      <c r="C245" s="2"/>
      <c r="D245" s="2"/>
      <c r="E245" s="2"/>
      <c r="F245" s="2"/>
      <c r="G245" s="2"/>
    </row>
    <row r="246" spans="1:7">
      <c r="A246" s="6"/>
      <c r="B246" s="2"/>
      <c r="C246" s="2"/>
      <c r="D246" s="2"/>
      <c r="E246" s="2"/>
      <c r="F246" s="2"/>
      <c r="G246" s="2"/>
    </row>
    <row r="247" spans="1:7">
      <c r="A247" s="6"/>
      <c r="B247" s="2"/>
      <c r="C247" s="2"/>
      <c r="D247" s="2"/>
      <c r="E247" s="2"/>
      <c r="F247" s="2"/>
      <c r="G247" s="2"/>
    </row>
    <row r="248" spans="1:7">
      <c r="A248" s="6"/>
      <c r="B248" s="2"/>
      <c r="C248" s="2"/>
      <c r="D248" s="2"/>
      <c r="E248" s="2"/>
      <c r="F248" s="2"/>
      <c r="G248" s="2"/>
    </row>
    <row r="249" spans="1:7">
      <c r="A249" s="6"/>
      <c r="B249" s="2"/>
      <c r="C249" s="2"/>
      <c r="D249" s="2"/>
      <c r="E249" s="2"/>
      <c r="F249" s="2"/>
      <c r="G249" s="2"/>
    </row>
    <row r="250" spans="1:7">
      <c r="A250" s="6"/>
      <c r="B250" s="2"/>
      <c r="C250" s="2"/>
      <c r="D250" s="2"/>
      <c r="E250" s="2"/>
      <c r="F250" s="2"/>
      <c r="G250" s="2"/>
    </row>
    <row r="251" spans="1:7">
      <c r="A251" s="6"/>
      <c r="B251" s="2"/>
      <c r="C251" s="2"/>
      <c r="D251" s="2"/>
      <c r="E251" s="2"/>
      <c r="F251" s="2"/>
      <c r="G251" s="2"/>
    </row>
    <row r="252" spans="1:7">
      <c r="A252" s="6"/>
      <c r="B252" s="2"/>
      <c r="C252" s="2"/>
      <c r="D252" s="2"/>
      <c r="E252" s="2"/>
      <c r="F252" s="2"/>
      <c r="G252" s="2"/>
    </row>
    <row r="253" spans="1:7">
      <c r="A253" s="6"/>
      <c r="B253" s="2"/>
      <c r="C253" s="2"/>
      <c r="D253" s="2"/>
      <c r="E253" s="2"/>
      <c r="F253" s="2"/>
      <c r="G253" s="2"/>
    </row>
    <row r="254" spans="1:7">
      <c r="A254" s="6"/>
      <c r="B254" s="2"/>
      <c r="C254" s="2"/>
      <c r="D254" s="2"/>
      <c r="E254" s="2"/>
      <c r="F254" s="2"/>
      <c r="G254" s="2"/>
    </row>
    <row r="255" spans="1:7">
      <c r="A255" s="6"/>
      <c r="B255" s="2"/>
      <c r="C255" s="2"/>
      <c r="D255" s="2"/>
      <c r="E255" s="2"/>
      <c r="F255" s="2"/>
      <c r="G255" s="2"/>
    </row>
    <row r="256" spans="1:7">
      <c r="A256" s="6"/>
      <c r="B256" s="2"/>
      <c r="C256" s="2"/>
      <c r="D256" s="2"/>
      <c r="E256" s="2"/>
      <c r="F256" s="2"/>
      <c r="G256" s="2"/>
    </row>
    <row r="257" spans="1:7">
      <c r="A257" s="6"/>
      <c r="B257" s="2"/>
      <c r="C257" s="2"/>
      <c r="D257" s="2"/>
      <c r="E257" s="2"/>
      <c r="F257" s="2"/>
      <c r="G257" s="2"/>
    </row>
    <row r="258" spans="1:7">
      <c r="A258" s="6"/>
      <c r="B258" s="2"/>
      <c r="C258" s="2"/>
      <c r="D258" s="2"/>
      <c r="E258" s="2"/>
      <c r="F258" s="2"/>
      <c r="G258" s="2"/>
    </row>
    <row r="259" spans="1:7">
      <c r="A259" s="6"/>
      <c r="B259" s="2"/>
      <c r="C259" s="2"/>
      <c r="D259" s="2"/>
      <c r="E259" s="2"/>
      <c r="F259" s="2"/>
      <c r="G259" s="2"/>
    </row>
    <row r="260" spans="1:7">
      <c r="A260" s="6"/>
      <c r="B260" s="2"/>
      <c r="C260" s="2"/>
      <c r="D260" s="2"/>
      <c r="E260" s="2"/>
      <c r="F260" s="2"/>
      <c r="G260" s="2"/>
    </row>
    <row r="261" spans="1:7">
      <c r="A261" s="6"/>
      <c r="B261" s="2"/>
      <c r="C261" s="2"/>
      <c r="D261" s="2"/>
      <c r="E261" s="2"/>
      <c r="F261" s="2"/>
      <c r="G261" s="2"/>
    </row>
    <row r="262" spans="1:7">
      <c r="A262" s="6"/>
      <c r="B262" s="2"/>
      <c r="C262" s="2"/>
      <c r="D262" s="2"/>
      <c r="E262" s="2"/>
      <c r="F262" s="2"/>
      <c r="G262" s="2"/>
    </row>
    <row r="263" spans="1:7">
      <c r="A263" s="6"/>
      <c r="B263" s="2"/>
      <c r="C263" s="2"/>
      <c r="D263" s="2"/>
      <c r="E263" s="2"/>
      <c r="F263" s="2"/>
      <c r="G263" s="2"/>
    </row>
    <row r="264" spans="1:7">
      <c r="A264" s="6"/>
      <c r="B264" s="2"/>
      <c r="C264" s="2"/>
      <c r="D264" s="2"/>
      <c r="E264" s="2"/>
      <c r="F264" s="2"/>
      <c r="G264" s="2"/>
    </row>
    <row r="265" spans="1:7">
      <c r="A265" s="6"/>
      <c r="B265" s="2"/>
      <c r="C265" s="2"/>
      <c r="D265" s="2"/>
      <c r="E265" s="2"/>
      <c r="F265" s="2"/>
      <c r="G265" s="2"/>
    </row>
    <row r="266" spans="1:7">
      <c r="A266" s="6"/>
      <c r="B266" s="2"/>
      <c r="C266" s="2"/>
      <c r="D266" s="2"/>
      <c r="E266" s="2"/>
      <c r="F266" s="2"/>
      <c r="G266" s="2"/>
    </row>
    <row r="267" spans="1:7">
      <c r="A267" s="6"/>
      <c r="B267" s="2"/>
      <c r="C267" s="2"/>
      <c r="D267" s="2"/>
      <c r="E267" s="2"/>
      <c r="F267" s="2"/>
      <c r="G267" s="2"/>
    </row>
    <row r="268" spans="1:7">
      <c r="A268" s="6"/>
      <c r="B268" s="2"/>
      <c r="C268" s="2"/>
      <c r="D268" s="2"/>
      <c r="E268" s="2"/>
      <c r="F268" s="2"/>
      <c r="G268" s="2"/>
    </row>
    <row r="269" spans="1:7">
      <c r="A269" s="6"/>
      <c r="B269" s="2"/>
      <c r="C269" s="2"/>
      <c r="D269" s="2"/>
      <c r="E269" s="2"/>
      <c r="F269" s="2"/>
      <c r="G269" s="2"/>
    </row>
    <row r="270" spans="1:7">
      <c r="A270" s="6"/>
      <c r="B270" s="2"/>
      <c r="C270" s="2"/>
      <c r="D270" s="2"/>
      <c r="E270" s="2"/>
      <c r="F270" s="2"/>
      <c r="G270" s="2"/>
    </row>
    <row r="271" spans="1:7">
      <c r="A271" s="6"/>
      <c r="B271" s="2"/>
      <c r="C271" s="2"/>
      <c r="D271" s="2"/>
      <c r="E271" s="2"/>
      <c r="F271" s="2"/>
      <c r="G271" s="2"/>
    </row>
    <row r="272" spans="1:7">
      <c r="A272" s="6"/>
      <c r="B272" s="2"/>
      <c r="C272" s="2"/>
      <c r="D272" s="2"/>
      <c r="E272" s="2"/>
      <c r="F272" s="2"/>
      <c r="G272" s="2"/>
    </row>
    <row r="273" spans="1:7">
      <c r="A273" s="6"/>
      <c r="B273" s="2"/>
      <c r="C273" s="2"/>
      <c r="D273" s="2"/>
      <c r="E273" s="2"/>
      <c r="F273" s="2"/>
      <c r="G273" s="2"/>
    </row>
    <row r="274" spans="1:7">
      <c r="A274" s="6"/>
      <c r="B274" s="2"/>
      <c r="C274" s="2"/>
      <c r="D274" s="2"/>
      <c r="E274" s="2"/>
      <c r="F274" s="2"/>
      <c r="G274" s="2"/>
    </row>
    <row r="275" spans="1:7">
      <c r="A275" s="6"/>
      <c r="B275" s="2"/>
      <c r="C275" s="2"/>
      <c r="D275" s="2"/>
      <c r="E275" s="2"/>
      <c r="F275" s="2"/>
      <c r="G275" s="2"/>
    </row>
    <row r="276" spans="1:7">
      <c r="A276" s="6"/>
      <c r="B276" s="2"/>
      <c r="C276" s="2"/>
      <c r="D276" s="2"/>
      <c r="E276" s="2"/>
      <c r="F276" s="2"/>
      <c r="G276" s="2"/>
    </row>
    <row r="277" spans="1:7">
      <c r="A277" s="6"/>
      <c r="B277" s="2"/>
      <c r="C277" s="2"/>
      <c r="D277" s="2"/>
      <c r="E277" s="2"/>
      <c r="F277" s="2"/>
      <c r="G277" s="2"/>
    </row>
    <row r="278" spans="1:7">
      <c r="A278" s="6"/>
      <c r="B278" s="2"/>
      <c r="C278" s="2"/>
      <c r="D278" s="2"/>
      <c r="E278" s="2"/>
      <c r="F278" s="2"/>
      <c r="G278" s="2"/>
    </row>
    <row r="279" spans="1:7">
      <c r="A279" s="6"/>
      <c r="B279" s="2"/>
      <c r="C279" s="2"/>
      <c r="D279" s="2"/>
      <c r="E279" s="2"/>
      <c r="F279" s="2"/>
      <c r="G279" s="2"/>
    </row>
    <row r="280" spans="1:7">
      <c r="A280" s="6"/>
      <c r="B280" s="2"/>
      <c r="C280" s="2"/>
      <c r="D280" s="2"/>
      <c r="E280" s="2"/>
      <c r="F280" s="2"/>
      <c r="G280" s="2"/>
    </row>
    <row r="281" spans="1:7">
      <c r="A281" s="6"/>
      <c r="B281" s="2"/>
      <c r="C281" s="2"/>
      <c r="D281" s="2"/>
      <c r="E281" s="2"/>
      <c r="F281" s="2"/>
      <c r="G281" s="2"/>
    </row>
    <row r="282" spans="1:7">
      <c r="A282" s="6"/>
      <c r="B282" s="2"/>
      <c r="C282" s="2"/>
      <c r="D282" s="2"/>
      <c r="E282" s="2"/>
      <c r="F282" s="2"/>
      <c r="G282" s="2"/>
    </row>
    <row r="283" spans="1:7">
      <c r="A283" s="6"/>
      <c r="B283" s="2"/>
      <c r="C283" s="2"/>
      <c r="D283" s="2"/>
      <c r="E283" s="2"/>
      <c r="F283" s="2"/>
      <c r="G283" s="2"/>
    </row>
  </sheetData>
  <mergeCells count="5">
    <mergeCell ref="F61:G61"/>
    <mergeCell ref="A2:G2"/>
    <mergeCell ref="C60:D60"/>
    <mergeCell ref="C61:D61"/>
    <mergeCell ref="E60:G60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 G23:G25 G20 G10 G38 G18 G55:G57 G35 G46:G47 G54 G58 G15 G4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18" sqref="A18:H18"/>
    </sheetView>
  </sheetViews>
  <sheetFormatPr defaultRowHeight="18.75"/>
  <cols>
    <col min="1" max="1" width="78.42578125" style="82" customWidth="1"/>
    <col min="2" max="2" width="14.7109375" style="83" customWidth="1"/>
    <col min="3" max="3" width="18.7109375" style="83" customWidth="1"/>
    <col min="4" max="4" width="18.140625" style="83" customWidth="1"/>
    <col min="5" max="5" width="17.28515625" style="83" customWidth="1"/>
    <col min="6" max="6" width="17.5703125" style="83" customWidth="1"/>
    <col min="7" max="7" width="15.85546875" style="83" customWidth="1"/>
    <col min="8" max="8" width="14.28515625" style="83" customWidth="1"/>
    <col min="9" max="9" width="10" style="82" customWidth="1"/>
    <col min="10" max="10" width="9.5703125" style="82" customWidth="1"/>
    <col min="11" max="16384" width="9.140625" style="82"/>
  </cols>
  <sheetData>
    <row r="1" spans="1:8">
      <c r="H1" s="84" t="s">
        <v>170</v>
      </c>
    </row>
    <row r="2" spans="1:8" ht="22.5">
      <c r="A2" s="487" t="s">
        <v>72</v>
      </c>
      <c r="B2" s="487"/>
      <c r="C2" s="487"/>
      <c r="D2" s="487"/>
      <c r="E2" s="487"/>
      <c r="F2" s="487"/>
      <c r="G2" s="487"/>
      <c r="H2" s="487"/>
    </row>
    <row r="3" spans="1:8">
      <c r="A3" s="494" t="s">
        <v>186</v>
      </c>
      <c r="B3" s="494"/>
      <c r="C3" s="494"/>
      <c r="D3" s="494"/>
      <c r="E3" s="494"/>
      <c r="F3" s="494"/>
      <c r="G3" s="494"/>
      <c r="H3" s="494"/>
    </row>
    <row r="4" spans="1:8" ht="52.5" customHeight="1">
      <c r="A4" s="495" t="s">
        <v>100</v>
      </c>
      <c r="B4" s="496" t="s">
        <v>7</v>
      </c>
      <c r="C4" s="497" t="s">
        <v>163</v>
      </c>
      <c r="D4" s="497"/>
      <c r="E4" s="495" t="s">
        <v>311</v>
      </c>
      <c r="F4" s="495"/>
      <c r="G4" s="495"/>
      <c r="H4" s="495"/>
    </row>
    <row r="5" spans="1:8" ht="58.5" customHeight="1">
      <c r="A5" s="495"/>
      <c r="B5" s="496"/>
      <c r="C5" s="326" t="s">
        <v>282</v>
      </c>
      <c r="D5" s="326" t="s">
        <v>310</v>
      </c>
      <c r="E5" s="85" t="s">
        <v>94</v>
      </c>
      <c r="F5" s="85" t="s">
        <v>90</v>
      </c>
      <c r="G5" s="86" t="s">
        <v>97</v>
      </c>
      <c r="H5" s="86" t="s">
        <v>98</v>
      </c>
    </row>
    <row r="6" spans="1:8">
      <c r="A6" s="87">
        <v>1</v>
      </c>
      <c r="B6" s="88">
        <v>2</v>
      </c>
      <c r="C6" s="87">
        <v>3</v>
      </c>
      <c r="D6" s="88">
        <v>4</v>
      </c>
      <c r="E6" s="87">
        <v>5</v>
      </c>
      <c r="F6" s="88">
        <v>6</v>
      </c>
      <c r="G6" s="87">
        <v>7</v>
      </c>
      <c r="H6" s="88">
        <v>8</v>
      </c>
    </row>
    <row r="7" spans="1:8" ht="33" customHeight="1">
      <c r="A7" s="490" t="s">
        <v>71</v>
      </c>
      <c r="B7" s="490"/>
      <c r="C7" s="490"/>
      <c r="D7" s="490"/>
      <c r="E7" s="490"/>
      <c r="F7" s="490"/>
      <c r="G7" s="490"/>
      <c r="H7" s="490"/>
    </row>
    <row r="8" spans="1:8" ht="42.75" customHeight="1">
      <c r="A8" s="417" t="s">
        <v>36</v>
      </c>
      <c r="B8" s="418">
        <v>2000</v>
      </c>
      <c r="C8" s="339">
        <v>620</v>
      </c>
      <c r="D8" s="339">
        <v>602</v>
      </c>
      <c r="E8" s="339">
        <v>602</v>
      </c>
      <c r="F8" s="339">
        <v>602</v>
      </c>
      <c r="G8" s="339" t="s">
        <v>16</v>
      </c>
      <c r="H8" s="419" t="s">
        <v>16</v>
      </c>
    </row>
    <row r="9" spans="1:8" ht="37.5">
      <c r="A9" s="420" t="s">
        <v>128</v>
      </c>
      <c r="B9" s="148">
        <v>2010</v>
      </c>
      <c r="C9" s="421" t="s">
        <v>118</v>
      </c>
      <c r="D9" s="422">
        <f>SUM(D10:D10)</f>
        <v>-28</v>
      </c>
      <c r="E9" s="422">
        <f>SUM(E10:E10)</f>
        <v>0</v>
      </c>
      <c r="F9" s="422">
        <f>SUM(F10:F10)</f>
        <v>-28</v>
      </c>
      <c r="G9" s="422">
        <f t="shared" ref="G9:G16" si="0">F9-E9</f>
        <v>-28</v>
      </c>
      <c r="H9" s="425" t="e">
        <f t="shared" ref="H9:H42" si="1">(F9/E9)*100</f>
        <v>#DIV/0!</v>
      </c>
    </row>
    <row r="10" spans="1:8" ht="39.75" customHeight="1">
      <c r="A10" s="423" t="s">
        <v>230</v>
      </c>
      <c r="B10" s="148">
        <v>2011</v>
      </c>
      <c r="C10" s="421" t="s">
        <v>118</v>
      </c>
      <c r="D10" s="421">
        <v>-28</v>
      </c>
      <c r="E10" s="421" t="s">
        <v>118</v>
      </c>
      <c r="F10" s="421">
        <v>-28</v>
      </c>
      <c r="G10" s="424" t="e">
        <f t="shared" si="0"/>
        <v>#VALUE!</v>
      </c>
      <c r="H10" s="425" t="e">
        <f t="shared" si="1"/>
        <v>#VALUE!</v>
      </c>
    </row>
    <row r="11" spans="1:8" ht="31.5" customHeight="1">
      <c r="A11" s="423" t="s">
        <v>77</v>
      </c>
      <c r="B11" s="148">
        <v>2020</v>
      </c>
      <c r="C11" s="422"/>
      <c r="D11" s="422"/>
      <c r="E11" s="422"/>
      <c r="F11" s="422"/>
      <c r="G11" s="422">
        <f t="shared" si="0"/>
        <v>0</v>
      </c>
      <c r="H11" s="425" t="e">
        <f t="shared" si="1"/>
        <v>#DIV/0!</v>
      </c>
    </row>
    <row r="12" spans="1:8" ht="31.5" customHeight="1">
      <c r="A12" s="423" t="s">
        <v>42</v>
      </c>
      <c r="B12" s="148">
        <v>2030</v>
      </c>
      <c r="C12" s="421" t="s">
        <v>118</v>
      </c>
      <c r="D12" s="421" t="s">
        <v>118</v>
      </c>
      <c r="E12" s="421" t="s">
        <v>118</v>
      </c>
      <c r="F12" s="421" t="s">
        <v>118</v>
      </c>
      <c r="G12" s="424" t="e">
        <f t="shared" si="0"/>
        <v>#VALUE!</v>
      </c>
      <c r="H12" s="425" t="e">
        <f t="shared" si="1"/>
        <v>#VALUE!</v>
      </c>
    </row>
    <row r="13" spans="1:8" ht="31.5" customHeight="1">
      <c r="A13" s="423" t="s">
        <v>67</v>
      </c>
      <c r="B13" s="148">
        <v>2031</v>
      </c>
      <c r="C13" s="421" t="s">
        <v>118</v>
      </c>
      <c r="D13" s="421" t="s">
        <v>118</v>
      </c>
      <c r="E13" s="421" t="s">
        <v>118</v>
      </c>
      <c r="F13" s="421" t="s">
        <v>118</v>
      </c>
      <c r="G13" s="424" t="e">
        <f t="shared" si="0"/>
        <v>#VALUE!</v>
      </c>
      <c r="H13" s="425" t="e">
        <f t="shared" si="1"/>
        <v>#VALUE!</v>
      </c>
    </row>
    <row r="14" spans="1:8" ht="31.5" customHeight="1">
      <c r="A14" s="423" t="s">
        <v>13</v>
      </c>
      <c r="B14" s="148">
        <v>2040</v>
      </c>
      <c r="C14" s="421" t="s">
        <v>118</v>
      </c>
      <c r="D14" s="421" t="s">
        <v>118</v>
      </c>
      <c r="E14" s="421" t="s">
        <v>118</v>
      </c>
      <c r="F14" s="421" t="s">
        <v>118</v>
      </c>
      <c r="G14" s="424" t="e">
        <f t="shared" si="0"/>
        <v>#VALUE!</v>
      </c>
      <c r="H14" s="425" t="e">
        <f t="shared" si="1"/>
        <v>#VALUE!</v>
      </c>
    </row>
    <row r="15" spans="1:8" ht="31.5" customHeight="1">
      <c r="A15" s="423" t="s">
        <v>61</v>
      </c>
      <c r="B15" s="148">
        <v>2050</v>
      </c>
      <c r="C15" s="421" t="s">
        <v>118</v>
      </c>
      <c r="D15" s="421" t="s">
        <v>118</v>
      </c>
      <c r="E15" s="421" t="s">
        <v>118</v>
      </c>
      <c r="F15" s="421" t="s">
        <v>118</v>
      </c>
      <c r="G15" s="424" t="e">
        <f t="shared" si="0"/>
        <v>#VALUE!</v>
      </c>
      <c r="H15" s="425" t="e">
        <f t="shared" si="1"/>
        <v>#VALUE!</v>
      </c>
    </row>
    <row r="16" spans="1:8" ht="31.5" customHeight="1">
      <c r="A16" s="423" t="s">
        <v>62</v>
      </c>
      <c r="B16" s="148">
        <v>2060</v>
      </c>
      <c r="C16" s="421" t="s">
        <v>118</v>
      </c>
      <c r="D16" s="421" t="s">
        <v>118</v>
      </c>
      <c r="E16" s="421" t="s">
        <v>118</v>
      </c>
      <c r="F16" s="421" t="s">
        <v>118</v>
      </c>
      <c r="G16" s="424" t="e">
        <f t="shared" si="0"/>
        <v>#VALUE!</v>
      </c>
      <c r="H16" s="425" t="e">
        <f t="shared" si="1"/>
        <v>#VALUE!</v>
      </c>
    </row>
    <row r="17" spans="1:8" ht="45.75" customHeight="1">
      <c r="A17" s="417" t="s">
        <v>37</v>
      </c>
      <c r="B17" s="418">
        <v>2070</v>
      </c>
      <c r="C17" s="339">
        <f>SUM(C8,C9,C11,C12,C14,C15,C16)+'I. Фін результат'!C79</f>
        <v>196</v>
      </c>
      <c r="D17" s="339">
        <f>SUM(D8,D9,D11,D12,D14,D15,D16)+'I. Фін результат'!D79+1</f>
        <v>856</v>
      </c>
      <c r="E17" s="339">
        <f>SUM(E8,E9,E11,E12,E14,E15,E16)+'I. Фін результат'!E79</f>
        <v>602</v>
      </c>
      <c r="F17" s="339">
        <f>SUM(F8,F9,F11,F12,F14,F15,F16)+'I. Фін результат'!F79+1</f>
        <v>856</v>
      </c>
      <c r="G17" s="339" t="s">
        <v>16</v>
      </c>
      <c r="H17" s="419" t="s">
        <v>16</v>
      </c>
    </row>
    <row r="18" spans="1:8" ht="30.75" customHeight="1">
      <c r="A18" s="491" t="s">
        <v>174</v>
      </c>
      <c r="B18" s="491"/>
      <c r="C18" s="491"/>
      <c r="D18" s="491"/>
      <c r="E18" s="491"/>
      <c r="F18" s="491"/>
      <c r="G18" s="491"/>
      <c r="H18" s="491"/>
    </row>
    <row r="19" spans="1:8" ht="44.25" customHeight="1">
      <c r="A19" s="417" t="s">
        <v>175</v>
      </c>
      <c r="B19" s="418">
        <v>2110</v>
      </c>
      <c r="C19" s="339">
        <f>SUM(C20:C26)</f>
        <v>1104</v>
      </c>
      <c r="D19" s="339">
        <f>SUM(D20:D26)</f>
        <v>2191</v>
      </c>
      <c r="E19" s="339">
        <f>SUM(E20:E26)</f>
        <v>1906</v>
      </c>
      <c r="F19" s="339">
        <f>SUM(F20:F26)</f>
        <v>2191</v>
      </c>
      <c r="G19" s="339">
        <f>F19-E19</f>
        <v>285</v>
      </c>
      <c r="H19" s="419">
        <f t="shared" si="1"/>
        <v>114.95278069254984</v>
      </c>
    </row>
    <row r="20" spans="1:8" ht="33" customHeight="1">
      <c r="A20" s="96" t="s">
        <v>142</v>
      </c>
      <c r="B20" s="93">
        <v>2111</v>
      </c>
      <c r="C20" s="94">
        <v>836</v>
      </c>
      <c r="D20" s="94">
        <v>1179</v>
      </c>
      <c r="E20" s="94">
        <v>960</v>
      </c>
      <c r="F20" s="94">
        <v>1179</v>
      </c>
      <c r="G20" s="94">
        <f>F20-E20</f>
        <v>219</v>
      </c>
      <c r="H20" s="95">
        <f t="shared" si="1"/>
        <v>122.81249999999999</v>
      </c>
    </row>
    <row r="21" spans="1:8" ht="45.75" customHeight="1">
      <c r="A21" s="96" t="s">
        <v>143</v>
      </c>
      <c r="B21" s="93">
        <v>2112</v>
      </c>
      <c r="C21" s="273" t="s">
        <v>118</v>
      </c>
      <c r="D21" s="273" t="s">
        <v>118</v>
      </c>
      <c r="E21" s="273" t="s">
        <v>118</v>
      </c>
      <c r="F21" s="273" t="s">
        <v>118</v>
      </c>
      <c r="G21" s="281" t="e">
        <f>F21-E21</f>
        <v>#VALUE!</v>
      </c>
      <c r="H21" s="280" t="e">
        <f t="shared" si="1"/>
        <v>#VALUE!</v>
      </c>
    </row>
    <row r="22" spans="1:8" ht="25.5" customHeight="1">
      <c r="A22" s="96" t="s">
        <v>51</v>
      </c>
      <c r="B22" s="93">
        <v>2113</v>
      </c>
      <c r="C22" s="94"/>
      <c r="D22" s="94"/>
      <c r="E22" s="94"/>
      <c r="F22" s="94"/>
      <c r="G22" s="94">
        <f>F22-E22</f>
        <v>0</v>
      </c>
      <c r="H22" s="280" t="e">
        <f t="shared" si="1"/>
        <v>#DIV/0!</v>
      </c>
    </row>
    <row r="23" spans="1:8" ht="25.5" customHeight="1">
      <c r="A23" s="96" t="s">
        <v>56</v>
      </c>
      <c r="B23" s="93">
        <v>2114</v>
      </c>
      <c r="C23" s="94"/>
      <c r="D23" s="94"/>
      <c r="E23" s="94"/>
      <c r="F23" s="94"/>
      <c r="G23" s="94">
        <f t="shared" ref="G23:G43" si="2">F23-E23</f>
        <v>0</v>
      </c>
      <c r="H23" s="280" t="e">
        <f t="shared" si="1"/>
        <v>#DIV/0!</v>
      </c>
    </row>
    <row r="24" spans="1:8" ht="25.5" customHeight="1">
      <c r="A24" s="96" t="s">
        <v>151</v>
      </c>
      <c r="B24" s="93">
        <v>2115</v>
      </c>
      <c r="C24" s="94"/>
      <c r="D24" s="94"/>
      <c r="E24" s="94"/>
      <c r="F24" s="94"/>
      <c r="G24" s="94">
        <f t="shared" si="2"/>
        <v>0</v>
      </c>
      <c r="H24" s="280" t="e">
        <f t="shared" si="1"/>
        <v>#DIV/0!</v>
      </c>
    </row>
    <row r="25" spans="1:8" ht="25.5" customHeight="1">
      <c r="A25" s="96" t="s">
        <v>182</v>
      </c>
      <c r="B25" s="93">
        <v>2116</v>
      </c>
      <c r="C25" s="94">
        <v>268</v>
      </c>
      <c r="D25" s="94">
        <v>1012</v>
      </c>
      <c r="E25" s="94">
        <v>946</v>
      </c>
      <c r="F25" s="94">
        <v>1012</v>
      </c>
      <c r="G25" s="94">
        <f t="shared" si="2"/>
        <v>66</v>
      </c>
      <c r="H25" s="95">
        <f t="shared" si="1"/>
        <v>106.9767441860465</v>
      </c>
    </row>
    <row r="26" spans="1:8" ht="29.25" customHeight="1">
      <c r="A26" s="96" t="s">
        <v>144</v>
      </c>
      <c r="B26" s="93">
        <v>2117</v>
      </c>
      <c r="C26" s="94"/>
      <c r="D26" s="94"/>
      <c r="E26" s="94"/>
      <c r="F26" s="94"/>
      <c r="G26" s="94">
        <f t="shared" si="2"/>
        <v>0</v>
      </c>
      <c r="H26" s="280" t="e">
        <f t="shared" si="1"/>
        <v>#DIV/0!</v>
      </c>
    </row>
    <row r="27" spans="1:8" ht="44.25" customHeight="1">
      <c r="A27" s="89" t="s">
        <v>185</v>
      </c>
      <c r="B27" s="97">
        <v>2120</v>
      </c>
      <c r="C27" s="90">
        <f t="shared" ref="C27" si="3">SUM(C28:C35)</f>
        <v>3262</v>
      </c>
      <c r="D27" s="90">
        <f t="shared" ref="D27:F27" si="4">SUM(D28:D35)</f>
        <v>3716</v>
      </c>
      <c r="E27" s="90">
        <f t="shared" si="4"/>
        <v>3449</v>
      </c>
      <c r="F27" s="90">
        <f t="shared" si="4"/>
        <v>3716</v>
      </c>
      <c r="G27" s="90">
        <f t="shared" si="2"/>
        <v>267</v>
      </c>
      <c r="H27" s="91">
        <f t="shared" si="1"/>
        <v>107.74137431139461</v>
      </c>
    </row>
    <row r="28" spans="1:8" ht="27" customHeight="1">
      <c r="A28" s="92" t="s">
        <v>129</v>
      </c>
      <c r="B28" s="98">
        <v>2121</v>
      </c>
      <c r="C28" s="94">
        <v>0</v>
      </c>
      <c r="D28" s="94">
        <v>0</v>
      </c>
      <c r="E28" s="94">
        <v>0</v>
      </c>
      <c r="F28" s="94">
        <v>0</v>
      </c>
      <c r="G28" s="94">
        <f t="shared" si="2"/>
        <v>0</v>
      </c>
      <c r="H28" s="280" t="e">
        <f t="shared" si="1"/>
        <v>#DIV/0!</v>
      </c>
    </row>
    <row r="29" spans="1:8" ht="25.5" customHeight="1">
      <c r="A29" s="96" t="s">
        <v>50</v>
      </c>
      <c r="B29" s="93">
        <v>2122</v>
      </c>
      <c r="C29" s="94">
        <v>3217</v>
      </c>
      <c r="D29" s="94">
        <v>3644</v>
      </c>
      <c r="E29" s="94">
        <v>3404</v>
      </c>
      <c r="F29" s="94">
        <v>3644</v>
      </c>
      <c r="G29" s="94">
        <f t="shared" si="2"/>
        <v>240</v>
      </c>
      <c r="H29" s="95">
        <f t="shared" si="1"/>
        <v>107.05052878965921</v>
      </c>
    </row>
    <row r="30" spans="1:8" ht="25.5" customHeight="1">
      <c r="A30" s="96" t="s">
        <v>51</v>
      </c>
      <c r="B30" s="93">
        <v>2123</v>
      </c>
      <c r="C30" s="94"/>
      <c r="D30" s="94"/>
      <c r="E30" s="94"/>
      <c r="F30" s="94"/>
      <c r="G30" s="94"/>
      <c r="H30" s="280" t="e">
        <f t="shared" si="1"/>
        <v>#DIV/0!</v>
      </c>
    </row>
    <row r="31" spans="1:8" ht="25.5" customHeight="1">
      <c r="A31" s="96" t="s">
        <v>145</v>
      </c>
      <c r="B31" s="93">
        <v>2124</v>
      </c>
      <c r="C31" s="94">
        <v>45</v>
      </c>
      <c r="D31" s="94">
        <v>44</v>
      </c>
      <c r="E31" s="94">
        <v>45</v>
      </c>
      <c r="F31" s="94">
        <v>44</v>
      </c>
      <c r="G31" s="94">
        <f t="shared" si="2"/>
        <v>-1</v>
      </c>
      <c r="H31" s="95">
        <f t="shared" si="1"/>
        <v>97.777777777777771</v>
      </c>
    </row>
    <row r="32" spans="1:8" ht="25.5" customHeight="1">
      <c r="A32" s="96" t="s">
        <v>146</v>
      </c>
      <c r="B32" s="93">
        <v>2125</v>
      </c>
      <c r="C32" s="94"/>
      <c r="D32" s="94"/>
      <c r="E32" s="94"/>
      <c r="F32" s="94"/>
      <c r="G32" s="94"/>
      <c r="H32" s="280" t="e">
        <f t="shared" si="1"/>
        <v>#DIV/0!</v>
      </c>
    </row>
    <row r="33" spans="1:8" ht="59.25" customHeight="1">
      <c r="A33" s="96" t="s">
        <v>231</v>
      </c>
      <c r="B33" s="93">
        <v>2126</v>
      </c>
      <c r="C33" s="94">
        <v>0</v>
      </c>
      <c r="D33" s="94">
        <v>28</v>
      </c>
      <c r="E33" s="94">
        <v>0</v>
      </c>
      <c r="F33" s="94">
        <v>28</v>
      </c>
      <c r="G33" s="94">
        <f t="shared" si="2"/>
        <v>28</v>
      </c>
      <c r="H33" s="425" t="e">
        <f t="shared" si="1"/>
        <v>#DIV/0!</v>
      </c>
    </row>
    <row r="34" spans="1:8" ht="25.5" customHeight="1">
      <c r="A34" s="96" t="s">
        <v>151</v>
      </c>
      <c r="B34" s="93">
        <v>2127</v>
      </c>
      <c r="C34" s="94"/>
      <c r="D34" s="94"/>
      <c r="E34" s="94"/>
      <c r="F34" s="94"/>
      <c r="G34" s="94"/>
      <c r="H34" s="280" t="e">
        <f t="shared" si="1"/>
        <v>#DIV/0!</v>
      </c>
    </row>
    <row r="35" spans="1:8" ht="25.5" customHeight="1">
      <c r="A35" s="96" t="s">
        <v>144</v>
      </c>
      <c r="B35" s="93">
        <v>2128</v>
      </c>
      <c r="C35" s="94"/>
      <c r="D35" s="94"/>
      <c r="E35" s="94"/>
      <c r="F35" s="94"/>
      <c r="G35" s="94">
        <f t="shared" si="2"/>
        <v>0</v>
      </c>
      <c r="H35" s="280" t="e">
        <f t="shared" si="1"/>
        <v>#DIV/0!</v>
      </c>
    </row>
    <row r="36" spans="1:8" ht="34.5" customHeight="1">
      <c r="A36" s="89" t="s">
        <v>206</v>
      </c>
      <c r="B36" s="97">
        <v>2130</v>
      </c>
      <c r="C36" s="90">
        <f>SUM(C37:C39)</f>
        <v>3932</v>
      </c>
      <c r="D36" s="90">
        <f>SUM(D37:D39)</f>
        <v>4454</v>
      </c>
      <c r="E36" s="90">
        <f>SUM(E37:E39)</f>
        <v>4013</v>
      </c>
      <c r="F36" s="90">
        <f>SUM(F37:F39)</f>
        <v>4454</v>
      </c>
      <c r="G36" s="90">
        <f t="shared" si="2"/>
        <v>441</v>
      </c>
      <c r="H36" s="91">
        <f t="shared" si="1"/>
        <v>110.98928482432096</v>
      </c>
    </row>
    <row r="37" spans="1:8" ht="25.5" customHeight="1">
      <c r="A37" s="96" t="s">
        <v>147</v>
      </c>
      <c r="B37" s="93">
        <v>2131</v>
      </c>
      <c r="C37" s="94"/>
      <c r="D37" s="94"/>
      <c r="E37" s="94"/>
      <c r="F37" s="94"/>
      <c r="G37" s="94">
        <f t="shared" si="2"/>
        <v>0</v>
      </c>
      <c r="H37" s="280" t="e">
        <f t="shared" si="1"/>
        <v>#DIV/0!</v>
      </c>
    </row>
    <row r="38" spans="1:8" ht="33.75" customHeight="1">
      <c r="A38" s="96" t="s">
        <v>148</v>
      </c>
      <c r="B38" s="93">
        <v>2132</v>
      </c>
      <c r="C38" s="94">
        <v>3932</v>
      </c>
      <c r="D38" s="94">
        <v>4454</v>
      </c>
      <c r="E38" s="94">
        <v>4013</v>
      </c>
      <c r="F38" s="94">
        <v>4454</v>
      </c>
      <c r="G38" s="94">
        <f t="shared" si="2"/>
        <v>441</v>
      </c>
      <c r="H38" s="95">
        <f t="shared" si="1"/>
        <v>110.98928482432096</v>
      </c>
    </row>
    <row r="39" spans="1:8" ht="25.5" customHeight="1">
      <c r="A39" s="96" t="s">
        <v>149</v>
      </c>
      <c r="B39" s="93">
        <v>2133</v>
      </c>
      <c r="C39" s="94"/>
      <c r="D39" s="94"/>
      <c r="E39" s="94"/>
      <c r="F39" s="94"/>
      <c r="G39" s="94"/>
      <c r="H39" s="280" t="e">
        <f t="shared" si="1"/>
        <v>#DIV/0!</v>
      </c>
    </row>
    <row r="40" spans="1:8" ht="34.5" customHeight="1">
      <c r="A40" s="89" t="s">
        <v>150</v>
      </c>
      <c r="B40" s="97">
        <v>2140</v>
      </c>
      <c r="C40" s="90">
        <f>SUM(C41:C42)</f>
        <v>0</v>
      </c>
      <c r="D40" s="90">
        <f>SUM(D41:D42)</f>
        <v>0</v>
      </c>
      <c r="E40" s="90">
        <f>SUM(E41:E42)</f>
        <v>0</v>
      </c>
      <c r="F40" s="90">
        <f>SUM(F41:F42)</f>
        <v>0</v>
      </c>
      <c r="G40" s="90"/>
      <c r="H40" s="282" t="e">
        <f t="shared" si="1"/>
        <v>#DIV/0!</v>
      </c>
    </row>
    <row r="41" spans="1:8" ht="48" customHeight="1">
      <c r="A41" s="92" t="s">
        <v>68</v>
      </c>
      <c r="B41" s="98">
        <v>2141</v>
      </c>
      <c r="C41" s="94"/>
      <c r="D41" s="94"/>
      <c r="E41" s="94"/>
      <c r="F41" s="94"/>
      <c r="G41" s="94"/>
      <c r="H41" s="280" t="e">
        <f t="shared" si="1"/>
        <v>#DIV/0!</v>
      </c>
    </row>
    <row r="42" spans="1:8" ht="32.25" customHeight="1">
      <c r="A42" s="96" t="s">
        <v>233</v>
      </c>
      <c r="B42" s="93">
        <v>2142</v>
      </c>
      <c r="C42" s="94"/>
      <c r="D42" s="94"/>
      <c r="E42" s="94"/>
      <c r="F42" s="94"/>
      <c r="G42" s="94">
        <f t="shared" si="2"/>
        <v>0</v>
      </c>
      <c r="H42" s="280" t="e">
        <f t="shared" si="1"/>
        <v>#DIV/0!</v>
      </c>
    </row>
    <row r="43" spans="1:8" ht="34.5" customHeight="1">
      <c r="A43" s="89" t="s">
        <v>167</v>
      </c>
      <c r="B43" s="97">
        <v>2200</v>
      </c>
      <c r="C43" s="90">
        <f>SUM(C19,C27,C36,C40)</f>
        <v>8298</v>
      </c>
      <c r="D43" s="90">
        <f>SUM(D19,D27,D36,D40)</f>
        <v>10361</v>
      </c>
      <c r="E43" s="90">
        <f>SUM(E19,E27,E36,E40)</f>
        <v>9368</v>
      </c>
      <c r="F43" s="90">
        <f>SUM(F19,F27,F36,F40)</f>
        <v>10361</v>
      </c>
      <c r="G43" s="90">
        <f t="shared" si="2"/>
        <v>993</v>
      </c>
      <c r="H43" s="91">
        <f>(F43/E43)*100</f>
        <v>110.59991460290351</v>
      </c>
    </row>
    <row r="44" spans="1:8" s="101" customFormat="1">
      <c r="A44" s="99"/>
      <c r="B44" s="100"/>
      <c r="C44" s="100"/>
      <c r="D44" s="100"/>
      <c r="E44" s="100"/>
      <c r="F44" s="100"/>
      <c r="G44" s="100"/>
      <c r="H44" s="100"/>
    </row>
    <row r="45" spans="1:8" s="101" customFormat="1">
      <c r="A45" s="99"/>
      <c r="B45" s="100"/>
      <c r="C45" s="100"/>
      <c r="D45" s="100"/>
      <c r="E45" s="100"/>
      <c r="F45" s="100"/>
      <c r="G45" s="100"/>
      <c r="H45" s="100"/>
    </row>
    <row r="46" spans="1:8" s="101" customFormat="1">
      <c r="A46" s="99"/>
      <c r="B46" s="100"/>
      <c r="C46" s="100"/>
      <c r="D46" s="100"/>
      <c r="E46" s="100"/>
      <c r="F46" s="100"/>
      <c r="G46" s="100"/>
      <c r="H46" s="100"/>
    </row>
    <row r="47" spans="1:8" s="69" customFormat="1" ht="27.75" customHeight="1">
      <c r="A47" s="102" t="s">
        <v>305</v>
      </c>
      <c r="B47" s="196"/>
      <c r="C47" s="492" t="s">
        <v>88</v>
      </c>
      <c r="D47" s="492"/>
      <c r="E47" s="197"/>
      <c r="F47" s="493" t="s">
        <v>304</v>
      </c>
      <c r="G47" s="493"/>
      <c r="H47" s="493"/>
    </row>
    <row r="48" spans="1:8" s="75" customFormat="1">
      <c r="A48" s="77" t="s">
        <v>179</v>
      </c>
      <c r="B48" s="78"/>
      <c r="C48" s="488" t="s">
        <v>184</v>
      </c>
      <c r="D48" s="488"/>
      <c r="E48" s="78"/>
      <c r="F48" s="489" t="s">
        <v>183</v>
      </c>
      <c r="G48" s="489"/>
      <c r="H48" s="489"/>
    </row>
    <row r="49" spans="1:10" s="83" customFormat="1">
      <c r="A49" s="104"/>
      <c r="B49" s="100"/>
      <c r="C49" s="100"/>
      <c r="D49" s="100"/>
      <c r="E49" s="100"/>
      <c r="F49" s="100"/>
      <c r="G49" s="100"/>
      <c r="H49" s="100"/>
      <c r="I49" s="82"/>
      <c r="J49" s="82"/>
    </row>
    <row r="50" spans="1:10" s="83" customFormat="1">
      <c r="A50" s="104"/>
      <c r="B50" s="100"/>
      <c r="C50" s="100"/>
      <c r="D50" s="100"/>
      <c r="E50" s="100"/>
      <c r="F50" s="100"/>
      <c r="G50" s="100"/>
      <c r="H50" s="100"/>
      <c r="I50" s="82"/>
      <c r="J50" s="82"/>
    </row>
    <row r="51" spans="1:10" s="83" customFormat="1">
      <c r="A51" s="104"/>
      <c r="B51" s="100"/>
      <c r="C51" s="100"/>
      <c r="D51" s="100"/>
      <c r="E51" s="100"/>
      <c r="F51" s="100"/>
      <c r="G51" s="100"/>
      <c r="H51" s="100"/>
      <c r="I51" s="82"/>
      <c r="J51" s="82"/>
    </row>
    <row r="52" spans="1:10" s="83" customFormat="1">
      <c r="A52" s="104"/>
      <c r="B52" s="100"/>
      <c r="C52" s="100"/>
      <c r="D52" s="100"/>
      <c r="E52" s="100"/>
      <c r="F52" s="100"/>
      <c r="G52" s="100"/>
      <c r="H52" s="100"/>
      <c r="I52" s="82"/>
      <c r="J52" s="82"/>
    </row>
    <row r="53" spans="1:10" s="83" customFormat="1">
      <c r="A53" s="104"/>
      <c r="B53" s="100"/>
      <c r="C53" s="100"/>
      <c r="D53" s="100"/>
      <c r="E53" s="100"/>
      <c r="F53" s="100"/>
      <c r="G53" s="100"/>
      <c r="H53" s="100"/>
      <c r="I53" s="82"/>
      <c r="J53" s="82"/>
    </row>
    <row r="54" spans="1:10" s="83" customFormat="1">
      <c r="A54" s="104"/>
      <c r="B54" s="100"/>
      <c r="C54" s="100"/>
      <c r="D54" s="100"/>
      <c r="E54" s="100"/>
      <c r="F54" s="100"/>
      <c r="G54" s="100"/>
      <c r="H54" s="100"/>
      <c r="I54" s="82"/>
      <c r="J54" s="82"/>
    </row>
    <row r="55" spans="1:10" s="83" customFormat="1">
      <c r="A55" s="104"/>
      <c r="B55" s="100"/>
      <c r="C55" s="100"/>
      <c r="D55" s="100"/>
      <c r="E55" s="100"/>
      <c r="F55" s="100"/>
      <c r="G55" s="100"/>
      <c r="H55" s="100"/>
      <c r="I55" s="82"/>
      <c r="J55" s="82"/>
    </row>
    <row r="56" spans="1:10" s="83" customFormat="1">
      <c r="A56" s="104"/>
      <c r="B56" s="100"/>
      <c r="C56" s="100"/>
      <c r="D56" s="100"/>
      <c r="E56" s="100"/>
      <c r="F56" s="100"/>
      <c r="G56" s="100"/>
      <c r="H56" s="100"/>
      <c r="I56" s="82"/>
      <c r="J56" s="82"/>
    </row>
    <row r="57" spans="1:10" s="83" customFormat="1">
      <c r="A57" s="104"/>
      <c r="B57" s="100"/>
      <c r="C57" s="100"/>
      <c r="D57" s="100"/>
      <c r="E57" s="100"/>
      <c r="F57" s="100"/>
      <c r="G57" s="100"/>
      <c r="H57" s="100"/>
      <c r="I57" s="82"/>
      <c r="J57" s="82"/>
    </row>
    <row r="58" spans="1:10" s="83" customFormat="1">
      <c r="A58" s="104"/>
      <c r="B58" s="100"/>
      <c r="C58" s="100"/>
      <c r="D58" s="100"/>
      <c r="E58" s="100"/>
      <c r="F58" s="100"/>
      <c r="G58" s="100"/>
      <c r="H58" s="100"/>
      <c r="I58" s="82"/>
      <c r="J58" s="82"/>
    </row>
    <row r="59" spans="1:10" s="83" customFormat="1">
      <c r="A59" s="104"/>
      <c r="B59" s="100"/>
      <c r="C59" s="100"/>
      <c r="D59" s="100"/>
      <c r="E59" s="100"/>
      <c r="F59" s="100"/>
      <c r="G59" s="100"/>
      <c r="H59" s="100"/>
      <c r="I59" s="82"/>
      <c r="J59" s="82"/>
    </row>
    <row r="60" spans="1:10" s="83" customFormat="1">
      <c r="A60" s="104"/>
      <c r="B60" s="100"/>
      <c r="C60" s="100"/>
      <c r="D60" s="100"/>
      <c r="E60" s="100"/>
      <c r="F60" s="100"/>
      <c r="G60" s="100"/>
      <c r="H60" s="100"/>
      <c r="I60" s="82"/>
      <c r="J60" s="82"/>
    </row>
    <row r="61" spans="1:10" s="83" customFormat="1">
      <c r="A61" s="104"/>
      <c r="B61" s="100"/>
      <c r="C61" s="100"/>
      <c r="D61" s="100"/>
      <c r="E61" s="100"/>
      <c r="F61" s="100"/>
      <c r="G61" s="100"/>
      <c r="H61" s="100"/>
      <c r="I61" s="82"/>
      <c r="J61" s="82"/>
    </row>
    <row r="62" spans="1:10" s="83" customFormat="1">
      <c r="A62" s="104"/>
      <c r="B62" s="100"/>
      <c r="C62" s="100"/>
      <c r="D62" s="100"/>
      <c r="E62" s="100"/>
      <c r="F62" s="100"/>
      <c r="G62" s="100"/>
      <c r="H62" s="100"/>
      <c r="I62" s="82"/>
      <c r="J62" s="82"/>
    </row>
    <row r="63" spans="1:10" s="83" customFormat="1">
      <c r="A63" s="104"/>
      <c r="B63" s="100"/>
      <c r="C63" s="100"/>
      <c r="D63" s="100"/>
      <c r="E63" s="100"/>
      <c r="F63" s="100"/>
      <c r="G63" s="100"/>
      <c r="H63" s="100"/>
      <c r="I63" s="82"/>
      <c r="J63" s="82"/>
    </row>
    <row r="64" spans="1:10" s="83" customFormat="1">
      <c r="A64" s="104"/>
      <c r="B64" s="100"/>
      <c r="C64" s="100"/>
      <c r="D64" s="100"/>
      <c r="E64" s="100"/>
      <c r="F64" s="100"/>
      <c r="G64" s="100"/>
      <c r="H64" s="100"/>
      <c r="I64" s="82"/>
      <c r="J64" s="82"/>
    </row>
    <row r="65" spans="1:10" s="83" customFormat="1">
      <c r="A65" s="104"/>
      <c r="B65" s="100"/>
      <c r="C65" s="100"/>
      <c r="D65" s="100"/>
      <c r="E65" s="100"/>
      <c r="F65" s="100"/>
      <c r="G65" s="100"/>
      <c r="H65" s="100"/>
      <c r="I65" s="82"/>
      <c r="J65" s="82"/>
    </row>
    <row r="66" spans="1:10" s="83" customFormat="1">
      <c r="A66" s="104"/>
      <c r="B66" s="100"/>
      <c r="C66" s="100"/>
      <c r="D66" s="100"/>
      <c r="E66" s="100"/>
      <c r="F66" s="100"/>
      <c r="G66" s="100"/>
      <c r="H66" s="100"/>
      <c r="I66" s="82"/>
      <c r="J66" s="82"/>
    </row>
    <row r="67" spans="1:10" s="83" customFormat="1">
      <c r="A67" s="104"/>
      <c r="B67" s="100"/>
      <c r="C67" s="100"/>
      <c r="D67" s="100"/>
      <c r="E67" s="100"/>
      <c r="F67" s="100"/>
      <c r="G67" s="100"/>
      <c r="H67" s="100"/>
      <c r="I67" s="82"/>
      <c r="J67" s="82"/>
    </row>
    <row r="68" spans="1:10" s="83" customFormat="1">
      <c r="A68" s="104"/>
      <c r="B68" s="100"/>
      <c r="C68" s="100"/>
      <c r="D68" s="100"/>
      <c r="E68" s="100"/>
      <c r="F68" s="100"/>
      <c r="G68" s="100"/>
      <c r="H68" s="100"/>
      <c r="I68" s="82"/>
      <c r="J68" s="82"/>
    </row>
    <row r="69" spans="1:10" s="83" customFormat="1">
      <c r="A69" s="104"/>
      <c r="B69" s="100"/>
      <c r="C69" s="100"/>
      <c r="D69" s="100"/>
      <c r="E69" s="100"/>
      <c r="F69" s="100"/>
      <c r="G69" s="100"/>
      <c r="H69" s="100"/>
      <c r="I69" s="82"/>
      <c r="J69" s="82"/>
    </row>
    <row r="70" spans="1:10" s="83" customFormat="1">
      <c r="A70" s="104"/>
      <c r="B70" s="100"/>
      <c r="C70" s="100"/>
      <c r="D70" s="100"/>
      <c r="E70" s="100"/>
      <c r="F70" s="100"/>
      <c r="G70" s="100"/>
      <c r="H70" s="100"/>
      <c r="I70" s="82"/>
      <c r="J70" s="82"/>
    </row>
    <row r="71" spans="1:10" s="83" customFormat="1">
      <c r="A71" s="104"/>
      <c r="B71" s="100"/>
      <c r="C71" s="100"/>
      <c r="D71" s="100"/>
      <c r="E71" s="100"/>
      <c r="F71" s="100"/>
      <c r="G71" s="100"/>
      <c r="H71" s="100"/>
      <c r="I71" s="82"/>
      <c r="J71" s="82"/>
    </row>
    <row r="72" spans="1:10" s="83" customFormat="1">
      <c r="A72" s="104"/>
      <c r="B72" s="100"/>
      <c r="C72" s="100"/>
      <c r="D72" s="100"/>
      <c r="E72" s="100"/>
      <c r="F72" s="100"/>
      <c r="G72" s="100"/>
      <c r="H72" s="100"/>
      <c r="I72" s="82"/>
      <c r="J72" s="82"/>
    </row>
    <row r="73" spans="1:10" s="83" customFormat="1">
      <c r="A73" s="104"/>
      <c r="B73" s="100"/>
      <c r="C73" s="100"/>
      <c r="D73" s="100"/>
      <c r="E73" s="100"/>
      <c r="F73" s="100"/>
      <c r="G73" s="100"/>
      <c r="H73" s="100"/>
      <c r="I73" s="82"/>
      <c r="J73" s="82"/>
    </row>
    <row r="74" spans="1:10" s="83" customFormat="1">
      <c r="A74" s="104"/>
      <c r="B74" s="100"/>
      <c r="C74" s="100"/>
      <c r="D74" s="100"/>
      <c r="E74" s="100"/>
      <c r="F74" s="100"/>
      <c r="G74" s="100"/>
      <c r="H74" s="100"/>
      <c r="I74" s="82"/>
      <c r="J74" s="82"/>
    </row>
    <row r="75" spans="1:10" s="83" customFormat="1">
      <c r="A75" s="104"/>
      <c r="B75" s="100"/>
      <c r="C75" s="100"/>
      <c r="D75" s="100"/>
      <c r="E75" s="100"/>
      <c r="F75" s="100"/>
      <c r="G75" s="100"/>
      <c r="H75" s="100"/>
      <c r="I75" s="82"/>
      <c r="J75" s="82"/>
    </row>
    <row r="76" spans="1:10" s="83" customFormat="1">
      <c r="A76" s="104"/>
      <c r="B76" s="100"/>
      <c r="C76" s="100"/>
      <c r="D76" s="100"/>
      <c r="E76" s="100"/>
      <c r="F76" s="100"/>
      <c r="G76" s="100"/>
      <c r="H76" s="100"/>
      <c r="I76" s="82"/>
      <c r="J76" s="82"/>
    </row>
    <row r="77" spans="1:10" s="83" customFormat="1">
      <c r="A77" s="104"/>
      <c r="B77" s="100"/>
      <c r="C77" s="100"/>
      <c r="D77" s="100"/>
      <c r="E77" s="100"/>
      <c r="F77" s="100"/>
      <c r="G77" s="100"/>
      <c r="H77" s="100"/>
      <c r="I77" s="82"/>
      <c r="J77" s="82"/>
    </row>
    <row r="78" spans="1:10" s="83" customFormat="1">
      <c r="A78" s="104"/>
      <c r="B78" s="100"/>
      <c r="C78" s="100"/>
      <c r="D78" s="100"/>
      <c r="E78" s="100"/>
      <c r="F78" s="100"/>
      <c r="G78" s="100"/>
      <c r="H78" s="100"/>
      <c r="I78" s="82"/>
      <c r="J78" s="82"/>
    </row>
    <row r="79" spans="1:10" s="83" customFormat="1">
      <c r="A79" s="104"/>
      <c r="B79" s="100"/>
      <c r="C79" s="100"/>
      <c r="D79" s="100"/>
      <c r="E79" s="100"/>
      <c r="F79" s="100"/>
      <c r="G79" s="100"/>
      <c r="H79" s="100"/>
      <c r="I79" s="82"/>
      <c r="J79" s="82"/>
    </row>
    <row r="80" spans="1:10" s="83" customFormat="1">
      <c r="A80" s="104"/>
      <c r="B80" s="100"/>
      <c r="C80" s="100"/>
      <c r="D80" s="100"/>
      <c r="E80" s="100"/>
      <c r="F80" s="100"/>
      <c r="G80" s="100"/>
      <c r="H80" s="100"/>
      <c r="I80" s="82"/>
      <c r="J80" s="82"/>
    </row>
    <row r="81" spans="1:10" s="83" customFormat="1">
      <c r="A81" s="104"/>
      <c r="B81" s="100"/>
      <c r="C81" s="100"/>
      <c r="D81" s="100"/>
      <c r="E81" s="100"/>
      <c r="F81" s="100"/>
      <c r="G81" s="100"/>
      <c r="H81" s="100"/>
      <c r="I81" s="82"/>
      <c r="J81" s="82"/>
    </row>
    <row r="82" spans="1:10" s="83" customFormat="1">
      <c r="A82" s="104"/>
      <c r="B82" s="100"/>
      <c r="C82" s="100"/>
      <c r="D82" s="100"/>
      <c r="E82" s="100"/>
      <c r="F82" s="100"/>
      <c r="G82" s="100"/>
      <c r="H82" s="100"/>
      <c r="I82" s="82"/>
      <c r="J82" s="82"/>
    </row>
    <row r="83" spans="1:10" s="83" customFormat="1">
      <c r="A83" s="104"/>
      <c r="B83" s="100"/>
      <c r="C83" s="100"/>
      <c r="D83" s="100"/>
      <c r="E83" s="100"/>
      <c r="F83" s="100"/>
      <c r="G83" s="100"/>
      <c r="H83" s="100"/>
      <c r="I83" s="82"/>
      <c r="J83" s="82"/>
    </row>
    <row r="84" spans="1:10" s="83" customFormat="1">
      <c r="A84" s="104"/>
      <c r="B84" s="100"/>
      <c r="C84" s="100"/>
      <c r="D84" s="100"/>
      <c r="E84" s="100"/>
      <c r="F84" s="100"/>
      <c r="G84" s="100"/>
      <c r="H84" s="100"/>
      <c r="I84" s="82"/>
      <c r="J84" s="82"/>
    </row>
    <row r="85" spans="1:10" s="83" customFormat="1">
      <c r="A85" s="104"/>
      <c r="B85" s="100"/>
      <c r="C85" s="100"/>
      <c r="D85" s="100"/>
      <c r="E85" s="100"/>
      <c r="F85" s="100"/>
      <c r="G85" s="100"/>
      <c r="H85" s="100"/>
      <c r="I85" s="82"/>
      <c r="J85" s="82"/>
    </row>
    <row r="86" spans="1:10" s="83" customFormat="1">
      <c r="A86" s="104"/>
      <c r="B86" s="100"/>
      <c r="C86" s="100"/>
      <c r="D86" s="100"/>
      <c r="E86" s="100"/>
      <c r="F86" s="100"/>
      <c r="G86" s="100"/>
      <c r="H86" s="100"/>
      <c r="I86" s="82"/>
      <c r="J86" s="82"/>
    </row>
    <row r="87" spans="1:10" s="83" customFormat="1">
      <c r="A87" s="104"/>
      <c r="B87" s="100"/>
      <c r="C87" s="100"/>
      <c r="D87" s="100"/>
      <c r="E87" s="100"/>
      <c r="F87" s="100"/>
      <c r="G87" s="100"/>
      <c r="H87" s="100"/>
      <c r="I87" s="82"/>
      <c r="J87" s="82"/>
    </row>
    <row r="88" spans="1:10" s="83" customFormat="1">
      <c r="A88" s="104"/>
      <c r="B88" s="100"/>
      <c r="C88" s="100"/>
      <c r="D88" s="100"/>
      <c r="E88" s="100"/>
      <c r="F88" s="100"/>
      <c r="G88" s="100"/>
      <c r="H88" s="100"/>
      <c r="I88" s="82"/>
      <c r="J88" s="82"/>
    </row>
    <row r="89" spans="1:10" s="83" customFormat="1">
      <c r="A89" s="104"/>
      <c r="B89" s="100"/>
      <c r="C89" s="100"/>
      <c r="D89" s="100"/>
      <c r="E89" s="100"/>
      <c r="F89" s="100"/>
      <c r="G89" s="100"/>
      <c r="H89" s="100"/>
      <c r="I89" s="82"/>
      <c r="J89" s="82"/>
    </row>
    <row r="90" spans="1:10" s="83" customFormat="1">
      <c r="A90" s="104"/>
      <c r="B90" s="100"/>
      <c r="C90" s="100"/>
      <c r="D90" s="100"/>
      <c r="E90" s="100"/>
      <c r="F90" s="100"/>
      <c r="G90" s="100"/>
      <c r="H90" s="100"/>
      <c r="I90" s="82"/>
      <c r="J90" s="82"/>
    </row>
    <row r="91" spans="1:10" s="83" customFormat="1">
      <c r="A91" s="104"/>
      <c r="B91" s="100"/>
      <c r="C91" s="100"/>
      <c r="D91" s="100"/>
      <c r="E91" s="100"/>
      <c r="F91" s="100"/>
      <c r="G91" s="100"/>
      <c r="H91" s="100"/>
      <c r="I91" s="82"/>
      <c r="J91" s="82"/>
    </row>
    <row r="92" spans="1:10" s="83" customFormat="1">
      <c r="A92" s="104"/>
      <c r="B92" s="100"/>
      <c r="C92" s="100"/>
      <c r="D92" s="100"/>
      <c r="E92" s="100"/>
      <c r="F92" s="100"/>
      <c r="G92" s="100"/>
      <c r="H92" s="100"/>
      <c r="I92" s="82"/>
      <c r="J92" s="82"/>
    </row>
    <row r="93" spans="1:10" s="83" customFormat="1">
      <c r="A93" s="104"/>
      <c r="B93" s="100"/>
      <c r="C93" s="100"/>
      <c r="D93" s="100"/>
      <c r="E93" s="100"/>
      <c r="F93" s="100"/>
      <c r="G93" s="100"/>
      <c r="H93" s="100"/>
      <c r="I93" s="82"/>
      <c r="J93" s="82"/>
    </row>
    <row r="94" spans="1:10" s="83" customFormat="1">
      <c r="A94" s="104"/>
      <c r="B94" s="100"/>
      <c r="C94" s="100"/>
      <c r="D94" s="100"/>
      <c r="E94" s="100"/>
      <c r="F94" s="100"/>
      <c r="G94" s="100"/>
      <c r="H94" s="100"/>
      <c r="I94" s="82"/>
      <c r="J94" s="82"/>
    </row>
    <row r="95" spans="1:10" s="83" customFormat="1">
      <c r="A95" s="104"/>
      <c r="B95" s="100"/>
      <c r="C95" s="100"/>
      <c r="D95" s="100"/>
      <c r="E95" s="100"/>
      <c r="F95" s="100"/>
      <c r="G95" s="100"/>
      <c r="H95" s="100"/>
      <c r="I95" s="82"/>
      <c r="J95" s="82"/>
    </row>
    <row r="96" spans="1:10" s="83" customFormat="1">
      <c r="A96" s="104"/>
      <c r="B96" s="100"/>
      <c r="C96" s="100"/>
      <c r="D96" s="100"/>
      <c r="E96" s="100"/>
      <c r="F96" s="100"/>
      <c r="G96" s="100"/>
      <c r="H96" s="100"/>
      <c r="I96" s="82"/>
      <c r="J96" s="82"/>
    </row>
    <row r="97" spans="1:10" s="83" customFormat="1">
      <c r="A97" s="104"/>
      <c r="B97" s="100"/>
      <c r="C97" s="100"/>
      <c r="D97" s="100"/>
      <c r="E97" s="100"/>
      <c r="F97" s="100"/>
      <c r="G97" s="100"/>
      <c r="H97" s="100"/>
      <c r="I97" s="82"/>
      <c r="J97" s="82"/>
    </row>
    <row r="98" spans="1:10" s="83" customFormat="1">
      <c r="A98" s="104"/>
      <c r="B98" s="100"/>
      <c r="C98" s="100"/>
      <c r="D98" s="100"/>
      <c r="E98" s="100"/>
      <c r="F98" s="100"/>
      <c r="G98" s="100"/>
      <c r="H98" s="100"/>
      <c r="I98" s="82"/>
      <c r="J98" s="82"/>
    </row>
    <row r="99" spans="1:10" s="83" customFormat="1">
      <c r="A99" s="104"/>
      <c r="B99" s="100"/>
      <c r="C99" s="100"/>
      <c r="D99" s="100"/>
      <c r="E99" s="100"/>
      <c r="F99" s="100"/>
      <c r="G99" s="100"/>
      <c r="H99" s="100"/>
      <c r="I99" s="82"/>
      <c r="J99" s="82"/>
    </row>
    <row r="100" spans="1:10" s="83" customFormat="1">
      <c r="A100" s="104"/>
      <c r="B100" s="100"/>
      <c r="C100" s="100"/>
      <c r="D100" s="100"/>
      <c r="E100" s="100"/>
      <c r="F100" s="100"/>
      <c r="G100" s="100"/>
      <c r="H100" s="100"/>
      <c r="I100" s="82"/>
      <c r="J100" s="82"/>
    </row>
    <row r="101" spans="1:10" s="83" customFormat="1">
      <c r="A101" s="104"/>
      <c r="B101" s="100"/>
      <c r="C101" s="100"/>
      <c r="D101" s="100"/>
      <c r="E101" s="100"/>
      <c r="F101" s="100"/>
      <c r="G101" s="100"/>
      <c r="H101" s="100"/>
      <c r="I101" s="82"/>
      <c r="J101" s="82"/>
    </row>
    <row r="102" spans="1:10" s="83" customFormat="1">
      <c r="A102" s="104"/>
      <c r="B102" s="100"/>
      <c r="C102" s="100"/>
      <c r="D102" s="100"/>
      <c r="E102" s="100"/>
      <c r="F102" s="100"/>
      <c r="G102" s="100"/>
      <c r="H102" s="100"/>
      <c r="I102" s="82"/>
      <c r="J102" s="82"/>
    </row>
    <row r="103" spans="1:10" s="83" customFormat="1">
      <c r="A103" s="104"/>
      <c r="B103" s="100"/>
      <c r="C103" s="100"/>
      <c r="D103" s="100"/>
      <c r="E103" s="100"/>
      <c r="F103" s="100"/>
      <c r="G103" s="100"/>
      <c r="H103" s="100"/>
      <c r="I103" s="82"/>
      <c r="J103" s="82"/>
    </row>
    <row r="104" spans="1:10" s="83" customFormat="1">
      <c r="A104" s="104"/>
      <c r="B104" s="100"/>
      <c r="C104" s="100"/>
      <c r="D104" s="100"/>
      <c r="E104" s="100"/>
      <c r="F104" s="100"/>
      <c r="G104" s="100"/>
      <c r="H104" s="100"/>
      <c r="I104" s="82"/>
      <c r="J104" s="82"/>
    </row>
    <row r="105" spans="1:10" s="83" customFormat="1">
      <c r="A105" s="104"/>
      <c r="B105" s="100"/>
      <c r="C105" s="100"/>
      <c r="D105" s="100"/>
      <c r="E105" s="100"/>
      <c r="F105" s="100"/>
      <c r="G105" s="100"/>
      <c r="H105" s="100"/>
      <c r="I105" s="82"/>
      <c r="J105" s="82"/>
    </row>
    <row r="106" spans="1:10" s="83" customFormat="1">
      <c r="A106" s="104"/>
      <c r="B106" s="100"/>
      <c r="C106" s="100"/>
      <c r="D106" s="100"/>
      <c r="E106" s="100"/>
      <c r="F106" s="100"/>
      <c r="G106" s="100"/>
      <c r="H106" s="100"/>
      <c r="I106" s="82"/>
      <c r="J106" s="82"/>
    </row>
    <row r="107" spans="1:10" s="83" customFormat="1">
      <c r="A107" s="104"/>
      <c r="B107" s="100"/>
      <c r="C107" s="100"/>
      <c r="D107" s="100"/>
      <c r="E107" s="100"/>
      <c r="F107" s="100"/>
      <c r="G107" s="100"/>
      <c r="H107" s="100"/>
      <c r="I107" s="82"/>
      <c r="J107" s="82"/>
    </row>
    <row r="108" spans="1:10" s="83" customFormat="1">
      <c r="A108" s="104"/>
      <c r="B108" s="100"/>
      <c r="C108" s="100"/>
      <c r="D108" s="100"/>
      <c r="E108" s="100"/>
      <c r="F108" s="100"/>
      <c r="G108" s="100"/>
      <c r="H108" s="100"/>
      <c r="I108" s="82"/>
      <c r="J108" s="82"/>
    </row>
    <row r="109" spans="1:10" s="83" customFormat="1">
      <c r="A109" s="104"/>
      <c r="B109" s="100"/>
      <c r="C109" s="100"/>
      <c r="D109" s="100"/>
      <c r="E109" s="100"/>
      <c r="F109" s="100"/>
      <c r="G109" s="100"/>
      <c r="H109" s="100"/>
      <c r="I109" s="82"/>
      <c r="J109" s="82"/>
    </row>
    <row r="110" spans="1:10" s="83" customFormat="1">
      <c r="A110" s="104"/>
      <c r="B110" s="100"/>
      <c r="C110" s="100"/>
      <c r="D110" s="100"/>
      <c r="E110" s="100"/>
      <c r="F110" s="100"/>
      <c r="G110" s="100"/>
      <c r="H110" s="100"/>
      <c r="I110" s="82"/>
      <c r="J110" s="82"/>
    </row>
    <row r="111" spans="1:10" s="83" customFormat="1">
      <c r="A111" s="104"/>
      <c r="B111" s="100"/>
      <c r="C111" s="100"/>
      <c r="D111" s="100"/>
      <c r="E111" s="100"/>
      <c r="F111" s="100"/>
      <c r="G111" s="100"/>
      <c r="H111" s="100"/>
      <c r="I111" s="82"/>
      <c r="J111" s="82"/>
    </row>
    <row r="112" spans="1:10" s="83" customFormat="1">
      <c r="A112" s="104"/>
      <c r="B112" s="100"/>
      <c r="C112" s="100"/>
      <c r="D112" s="100"/>
      <c r="E112" s="100"/>
      <c r="F112" s="100"/>
      <c r="G112" s="100"/>
      <c r="H112" s="100"/>
      <c r="I112" s="82"/>
      <c r="J112" s="82"/>
    </row>
    <row r="113" spans="1:10" s="83" customFormat="1">
      <c r="A113" s="104"/>
      <c r="B113" s="100"/>
      <c r="C113" s="100"/>
      <c r="D113" s="100"/>
      <c r="E113" s="100"/>
      <c r="F113" s="100"/>
      <c r="G113" s="100"/>
      <c r="H113" s="100"/>
      <c r="I113" s="82"/>
      <c r="J113" s="82"/>
    </row>
    <row r="114" spans="1:10" s="83" customFormat="1">
      <c r="A114" s="105"/>
      <c r="I114" s="82"/>
      <c r="J114" s="82"/>
    </row>
    <row r="115" spans="1:10" s="83" customFormat="1">
      <c r="A115" s="105"/>
      <c r="I115" s="82"/>
      <c r="J115" s="82"/>
    </row>
    <row r="116" spans="1:10" s="83" customFormat="1">
      <c r="A116" s="105"/>
      <c r="I116" s="82"/>
      <c r="J116" s="82"/>
    </row>
    <row r="117" spans="1:10" s="83" customFormat="1">
      <c r="A117" s="105"/>
      <c r="I117" s="82"/>
      <c r="J117" s="82"/>
    </row>
    <row r="118" spans="1:10" s="83" customFormat="1">
      <c r="A118" s="105"/>
      <c r="I118" s="82"/>
      <c r="J118" s="82"/>
    </row>
    <row r="119" spans="1:10" s="83" customFormat="1">
      <c r="A119" s="105"/>
      <c r="I119" s="82"/>
      <c r="J119" s="82"/>
    </row>
    <row r="120" spans="1:10" s="83" customFormat="1">
      <c r="A120" s="105"/>
      <c r="I120" s="82"/>
      <c r="J120" s="82"/>
    </row>
    <row r="121" spans="1:10" s="83" customFormat="1">
      <c r="A121" s="105"/>
      <c r="I121" s="82"/>
      <c r="J121" s="82"/>
    </row>
    <row r="122" spans="1:10" s="83" customFormat="1">
      <c r="A122" s="105"/>
      <c r="I122" s="82"/>
      <c r="J122" s="82"/>
    </row>
    <row r="123" spans="1:10" s="83" customFormat="1">
      <c r="A123" s="105"/>
      <c r="I123" s="82"/>
      <c r="J123" s="82"/>
    </row>
    <row r="124" spans="1:10" s="83" customFormat="1">
      <c r="A124" s="105"/>
      <c r="I124" s="82"/>
      <c r="J124" s="82"/>
    </row>
    <row r="125" spans="1:10" s="83" customFormat="1">
      <c r="A125" s="105"/>
      <c r="I125" s="82"/>
      <c r="J125" s="82"/>
    </row>
    <row r="126" spans="1:10" s="83" customFormat="1">
      <c r="A126" s="105"/>
      <c r="I126" s="82"/>
      <c r="J126" s="82"/>
    </row>
    <row r="127" spans="1:10" s="83" customFormat="1">
      <c r="A127" s="105"/>
      <c r="I127" s="82"/>
      <c r="J127" s="82"/>
    </row>
    <row r="128" spans="1:10" s="83" customFormat="1">
      <c r="A128" s="105"/>
      <c r="I128" s="82"/>
      <c r="J128" s="82"/>
    </row>
    <row r="129" spans="1:10" s="83" customFormat="1">
      <c r="A129" s="105"/>
      <c r="I129" s="82"/>
      <c r="J129" s="82"/>
    </row>
    <row r="130" spans="1:10" s="83" customFormat="1">
      <c r="A130" s="105"/>
      <c r="I130" s="82"/>
      <c r="J130" s="82"/>
    </row>
    <row r="131" spans="1:10" s="83" customFormat="1">
      <c r="A131" s="105"/>
      <c r="I131" s="82"/>
      <c r="J131" s="82"/>
    </row>
    <row r="132" spans="1:10" s="83" customFormat="1">
      <c r="A132" s="105"/>
      <c r="I132" s="82"/>
      <c r="J132" s="82"/>
    </row>
    <row r="133" spans="1:10" s="83" customFormat="1">
      <c r="A133" s="105"/>
      <c r="I133" s="82"/>
      <c r="J133" s="82"/>
    </row>
    <row r="134" spans="1:10" s="83" customFormat="1">
      <c r="A134" s="105"/>
      <c r="I134" s="82"/>
      <c r="J134" s="82"/>
    </row>
    <row r="135" spans="1:10" s="83" customFormat="1">
      <c r="A135" s="105"/>
      <c r="I135" s="82"/>
      <c r="J135" s="82"/>
    </row>
    <row r="136" spans="1:10" s="83" customFormat="1">
      <c r="A136" s="105"/>
      <c r="I136" s="82"/>
      <c r="J136" s="82"/>
    </row>
    <row r="137" spans="1:10" s="83" customFormat="1">
      <c r="A137" s="105"/>
      <c r="I137" s="82"/>
      <c r="J137" s="82"/>
    </row>
    <row r="138" spans="1:10" s="83" customFormat="1">
      <c r="A138" s="105"/>
      <c r="I138" s="82"/>
      <c r="J138" s="82"/>
    </row>
    <row r="139" spans="1:10" s="83" customFormat="1">
      <c r="A139" s="105"/>
      <c r="I139" s="82"/>
      <c r="J139" s="82"/>
    </row>
    <row r="140" spans="1:10" s="83" customFormat="1">
      <c r="A140" s="105"/>
      <c r="I140" s="82"/>
      <c r="J140" s="82"/>
    </row>
    <row r="141" spans="1:10" s="83" customFormat="1">
      <c r="A141" s="105"/>
      <c r="I141" s="82"/>
      <c r="J141" s="82"/>
    </row>
    <row r="142" spans="1:10" s="83" customFormat="1">
      <c r="A142" s="105"/>
      <c r="I142" s="82"/>
      <c r="J142" s="82"/>
    </row>
    <row r="143" spans="1:10" s="83" customFormat="1">
      <c r="A143" s="105"/>
      <c r="I143" s="82"/>
      <c r="J143" s="82"/>
    </row>
    <row r="144" spans="1:10" s="83" customFormat="1">
      <c r="A144" s="105"/>
      <c r="I144" s="82"/>
      <c r="J144" s="82"/>
    </row>
    <row r="145" spans="1:10" s="83" customFormat="1">
      <c r="A145" s="105"/>
      <c r="I145" s="82"/>
      <c r="J145" s="82"/>
    </row>
    <row r="146" spans="1:10" s="83" customFormat="1">
      <c r="A146" s="105"/>
      <c r="I146" s="82"/>
      <c r="J146" s="82"/>
    </row>
    <row r="147" spans="1:10" s="83" customFormat="1">
      <c r="A147" s="105"/>
      <c r="I147" s="82"/>
      <c r="J147" s="82"/>
    </row>
    <row r="148" spans="1:10" s="83" customFormat="1">
      <c r="A148" s="105"/>
      <c r="I148" s="82"/>
      <c r="J148" s="82"/>
    </row>
    <row r="149" spans="1:10" s="83" customFormat="1">
      <c r="A149" s="105"/>
      <c r="I149" s="82"/>
      <c r="J149" s="82"/>
    </row>
    <row r="150" spans="1:10" s="83" customFormat="1">
      <c r="A150" s="105"/>
      <c r="I150" s="82"/>
      <c r="J150" s="82"/>
    </row>
    <row r="151" spans="1:10" s="83" customFormat="1">
      <c r="A151" s="105"/>
      <c r="I151" s="82"/>
      <c r="J151" s="82"/>
    </row>
    <row r="152" spans="1:10" s="83" customFormat="1">
      <c r="A152" s="105"/>
      <c r="I152" s="82"/>
      <c r="J152" s="82"/>
    </row>
    <row r="153" spans="1:10" s="83" customFormat="1">
      <c r="A153" s="105"/>
      <c r="I153" s="82"/>
      <c r="J153" s="82"/>
    </row>
    <row r="154" spans="1:10" s="83" customFormat="1">
      <c r="A154" s="105"/>
      <c r="I154" s="82"/>
      <c r="J154" s="82"/>
    </row>
    <row r="155" spans="1:10" s="83" customFormat="1">
      <c r="A155" s="105"/>
      <c r="I155" s="82"/>
      <c r="J155" s="82"/>
    </row>
    <row r="156" spans="1:10" s="83" customFormat="1">
      <c r="A156" s="105"/>
      <c r="I156" s="82"/>
      <c r="J156" s="82"/>
    </row>
    <row r="157" spans="1:10" s="83" customFormat="1">
      <c r="A157" s="105"/>
      <c r="I157" s="82"/>
      <c r="J157" s="82"/>
    </row>
    <row r="158" spans="1:10" s="83" customFormat="1">
      <c r="A158" s="105"/>
      <c r="I158" s="82"/>
      <c r="J158" s="82"/>
    </row>
    <row r="159" spans="1:10" s="83" customFormat="1">
      <c r="A159" s="105"/>
      <c r="I159" s="82"/>
      <c r="J159" s="82"/>
    </row>
    <row r="160" spans="1:10" s="83" customFormat="1">
      <c r="A160" s="105"/>
      <c r="I160" s="82"/>
      <c r="J160" s="82"/>
    </row>
    <row r="161" spans="1:10" s="83" customFormat="1">
      <c r="A161" s="105"/>
      <c r="I161" s="82"/>
      <c r="J161" s="82"/>
    </row>
    <row r="162" spans="1:10" s="83" customFormat="1">
      <c r="A162" s="105"/>
      <c r="I162" s="82"/>
      <c r="J162" s="82"/>
    </row>
    <row r="163" spans="1:10" s="83" customFormat="1">
      <c r="A163" s="105"/>
      <c r="I163" s="82"/>
      <c r="J163" s="82"/>
    </row>
    <row r="164" spans="1:10" s="83" customFormat="1">
      <c r="A164" s="105"/>
      <c r="I164" s="82"/>
      <c r="J164" s="82"/>
    </row>
    <row r="165" spans="1:10" s="83" customFormat="1">
      <c r="A165" s="105"/>
      <c r="I165" s="82"/>
      <c r="J165" s="82"/>
    </row>
    <row r="166" spans="1:10" s="83" customFormat="1">
      <c r="A166" s="105"/>
      <c r="I166" s="82"/>
      <c r="J166" s="82"/>
    </row>
    <row r="167" spans="1:10" s="83" customFormat="1">
      <c r="A167" s="105"/>
      <c r="I167" s="82"/>
      <c r="J167" s="82"/>
    </row>
    <row r="168" spans="1:10" s="83" customFormat="1">
      <c r="A168" s="105"/>
      <c r="I168" s="82"/>
      <c r="J168" s="82"/>
    </row>
    <row r="169" spans="1:10" s="83" customFormat="1">
      <c r="A169" s="105"/>
      <c r="I169" s="82"/>
      <c r="J169" s="82"/>
    </row>
    <row r="170" spans="1:10" s="83" customFormat="1">
      <c r="A170" s="105"/>
      <c r="I170" s="82"/>
      <c r="J170" s="82"/>
    </row>
    <row r="171" spans="1:10" s="83" customFormat="1">
      <c r="A171" s="105"/>
      <c r="I171" s="82"/>
      <c r="J171" s="82"/>
    </row>
    <row r="172" spans="1:10" s="83" customFormat="1">
      <c r="A172" s="105"/>
      <c r="I172" s="82"/>
      <c r="J172" s="82"/>
    </row>
    <row r="173" spans="1:10" s="83" customFormat="1">
      <c r="A173" s="105"/>
      <c r="I173" s="82"/>
      <c r="J173" s="82"/>
    </row>
    <row r="174" spans="1:10" s="83" customFormat="1">
      <c r="A174" s="105"/>
      <c r="I174" s="82"/>
      <c r="J174" s="82"/>
    </row>
    <row r="175" spans="1:10" s="83" customFormat="1">
      <c r="A175" s="105"/>
      <c r="I175" s="82"/>
      <c r="J175" s="82"/>
    </row>
    <row r="176" spans="1:10" s="83" customFormat="1">
      <c r="A176" s="105"/>
      <c r="I176" s="82"/>
      <c r="J176" s="82"/>
    </row>
    <row r="177" spans="1:10" s="83" customFormat="1">
      <c r="A177" s="105"/>
      <c r="I177" s="82"/>
      <c r="J177" s="82"/>
    </row>
    <row r="178" spans="1:10" s="83" customFormat="1">
      <c r="A178" s="105"/>
      <c r="I178" s="82"/>
      <c r="J178" s="82"/>
    </row>
    <row r="179" spans="1:10" s="83" customFormat="1">
      <c r="A179" s="105"/>
      <c r="I179" s="82"/>
      <c r="J179" s="82"/>
    </row>
    <row r="180" spans="1:10" s="83" customFormat="1">
      <c r="A180" s="105"/>
      <c r="I180" s="82"/>
      <c r="J180" s="82"/>
    </row>
    <row r="181" spans="1:10" s="83" customFormat="1">
      <c r="A181" s="105"/>
      <c r="I181" s="82"/>
      <c r="J181" s="82"/>
    </row>
    <row r="182" spans="1:10" s="83" customFormat="1">
      <c r="A182" s="105"/>
      <c r="I182" s="82"/>
      <c r="J182" s="82"/>
    </row>
    <row r="183" spans="1:10" s="83" customFormat="1">
      <c r="A183" s="105"/>
      <c r="I183" s="82"/>
      <c r="J183" s="82"/>
    </row>
    <row r="184" spans="1:10" s="83" customFormat="1">
      <c r="A184" s="105"/>
      <c r="I184" s="82"/>
      <c r="J184" s="82"/>
    </row>
    <row r="185" spans="1:10" s="83" customFormat="1">
      <c r="A185" s="105"/>
      <c r="I185" s="82"/>
      <c r="J185" s="82"/>
    </row>
    <row r="186" spans="1:10" s="83" customFormat="1">
      <c r="A186" s="105"/>
      <c r="I186" s="82"/>
      <c r="J186" s="82"/>
    </row>
    <row r="187" spans="1:10" s="83" customFormat="1">
      <c r="A187" s="105"/>
      <c r="I187" s="82"/>
      <c r="J187" s="82"/>
    </row>
    <row r="188" spans="1:10" s="83" customFormat="1">
      <c r="A188" s="105"/>
      <c r="I188" s="82"/>
      <c r="J188" s="82"/>
    </row>
    <row r="189" spans="1:10" s="83" customFormat="1">
      <c r="A189" s="105"/>
      <c r="I189" s="82"/>
      <c r="J189" s="82"/>
    </row>
    <row r="190" spans="1:10" s="83" customFormat="1">
      <c r="A190" s="105"/>
      <c r="I190" s="82"/>
      <c r="J190" s="82"/>
    </row>
    <row r="191" spans="1:10" s="83" customFormat="1">
      <c r="A191" s="105"/>
      <c r="I191" s="82"/>
      <c r="J191" s="82"/>
    </row>
    <row r="192" spans="1:10" s="83" customFormat="1">
      <c r="A192" s="105"/>
      <c r="I192" s="82"/>
      <c r="J192" s="82"/>
    </row>
    <row r="193" spans="1:10" s="83" customFormat="1">
      <c r="A193" s="105"/>
      <c r="I193" s="82"/>
      <c r="J193" s="82"/>
    </row>
    <row r="194" spans="1:10" s="83" customFormat="1">
      <c r="A194" s="105"/>
      <c r="I194" s="82"/>
      <c r="J194" s="82"/>
    </row>
    <row r="195" spans="1:10" s="83" customFormat="1">
      <c r="A195" s="105"/>
      <c r="I195" s="82"/>
      <c r="J195" s="82"/>
    </row>
    <row r="196" spans="1:10" s="83" customFormat="1">
      <c r="A196" s="105"/>
      <c r="I196" s="82"/>
      <c r="J196" s="82"/>
    </row>
    <row r="197" spans="1:10" s="83" customFormat="1">
      <c r="A197" s="105"/>
      <c r="I197" s="82"/>
      <c r="J197" s="82"/>
    </row>
    <row r="198" spans="1:10" s="83" customFormat="1">
      <c r="A198" s="105"/>
      <c r="I198" s="82"/>
      <c r="J198" s="82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70" fitToHeight="2" orientation="landscape" r:id="rId1"/>
  <headerFooter alignWithMargins="0"/>
  <ignoredErrors>
    <ignoredError sqref="G9:H16 G21 H35:H36 H37:H42 H19:H28 H29 H30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S16" sqref="S16"/>
    </sheetView>
  </sheetViews>
  <sheetFormatPr defaultRowHeight="18.75"/>
  <cols>
    <col min="1" max="1" width="60.7109375" style="2" customWidth="1"/>
    <col min="2" max="2" width="14.140625" style="38" customWidth="1"/>
    <col min="3" max="3" width="14.140625" style="44" customWidth="1"/>
    <col min="4" max="4" width="16.140625" style="38" customWidth="1"/>
    <col min="5" max="5" width="16.7109375" style="38" customWidth="1"/>
    <col min="6" max="6" width="15.140625" style="38" customWidth="1"/>
    <col min="7" max="7" width="16" style="38" customWidth="1"/>
    <col min="8" max="16384" width="9.140625" style="2"/>
  </cols>
  <sheetData>
    <row r="2" spans="1:7">
      <c r="A2" s="482" t="s">
        <v>212</v>
      </c>
      <c r="B2" s="482"/>
      <c r="C2" s="482"/>
      <c r="D2" s="482"/>
      <c r="E2" s="482"/>
      <c r="F2" s="482"/>
      <c r="G2" s="482"/>
    </row>
    <row r="3" spans="1:7">
      <c r="A3" s="40"/>
      <c r="B3" s="7"/>
      <c r="C3" s="7"/>
      <c r="D3" s="40"/>
      <c r="E3" s="40"/>
      <c r="F3" s="40"/>
      <c r="G3" s="7"/>
    </row>
    <row r="4" spans="1:7" ht="73.5" customHeight="1">
      <c r="A4" s="45" t="s">
        <v>100</v>
      </c>
      <c r="B4" s="46" t="s">
        <v>7</v>
      </c>
      <c r="C4" s="107" t="s">
        <v>283</v>
      </c>
      <c r="D4" s="107" t="s">
        <v>312</v>
      </c>
      <c r="E4" s="107" t="s">
        <v>313</v>
      </c>
      <c r="F4" s="46" t="s">
        <v>198</v>
      </c>
      <c r="G4" s="47" t="s">
        <v>215</v>
      </c>
    </row>
    <row r="5" spans="1:7" ht="25.5" customHeight="1">
      <c r="A5" s="28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7" ht="26.25" customHeight="1">
      <c r="A6" s="500" t="s">
        <v>71</v>
      </c>
      <c r="B6" s="501"/>
      <c r="C6" s="501"/>
      <c r="D6" s="501"/>
      <c r="E6" s="501"/>
      <c r="F6" s="501"/>
      <c r="G6" s="502"/>
    </row>
    <row r="7" spans="1:7" ht="24.75" customHeight="1">
      <c r="A7" s="43" t="s">
        <v>203</v>
      </c>
      <c r="B7" s="29">
        <v>2050</v>
      </c>
      <c r="C7" s="30">
        <f>SUM(C8:C8)</f>
        <v>0</v>
      </c>
      <c r="D7" s="30">
        <f>SUM(D8:D8)</f>
        <v>0</v>
      </c>
      <c r="E7" s="30">
        <f>SUM(E8:E8)</f>
        <v>0</v>
      </c>
      <c r="F7" s="30">
        <f>E7-D7</f>
        <v>0</v>
      </c>
      <c r="G7" s="50" t="e">
        <f>(E7/D7)*100</f>
        <v>#DIV/0!</v>
      </c>
    </row>
    <row r="8" spans="1:7" ht="21.75" customHeight="1">
      <c r="A8" s="55"/>
      <c r="B8" s="56"/>
      <c r="C8" s="56"/>
      <c r="D8" s="57"/>
      <c r="E8" s="57"/>
      <c r="F8" s="53">
        <f t="shared" ref="F8:F23" si="0">E8-D8</f>
        <v>0</v>
      </c>
      <c r="G8" s="58" t="e">
        <f t="shared" ref="G8:G23" si="1">(E8/D8)*100</f>
        <v>#DIV/0!</v>
      </c>
    </row>
    <row r="9" spans="1:7" s="12" customFormat="1" ht="23.25" customHeight="1">
      <c r="A9" s="62" t="s">
        <v>202</v>
      </c>
      <c r="B9" s="63">
        <v>2060</v>
      </c>
      <c r="C9" s="57">
        <f>SUM(C10:C10)</f>
        <v>0</v>
      </c>
      <c r="D9" s="57">
        <f>SUM(D10:D10)</f>
        <v>0</v>
      </c>
      <c r="E9" s="57">
        <f t="shared" ref="E9" si="2">SUM(E10:E10)</f>
        <v>0</v>
      </c>
      <c r="F9" s="53">
        <f t="shared" si="0"/>
        <v>0</v>
      </c>
      <c r="G9" s="58" t="e">
        <f t="shared" si="1"/>
        <v>#DIV/0!</v>
      </c>
    </row>
    <row r="10" spans="1:7" s="12" customFormat="1" ht="23.25" customHeight="1">
      <c r="A10" s="60"/>
      <c r="B10" s="59"/>
      <c r="C10" s="59"/>
      <c r="D10" s="57"/>
      <c r="E10" s="57"/>
      <c r="F10" s="53">
        <f t="shared" si="0"/>
        <v>0</v>
      </c>
      <c r="G10" s="58" t="e">
        <f t="shared" si="1"/>
        <v>#DIV/0!</v>
      </c>
    </row>
    <row r="11" spans="1:7" s="12" customFormat="1" ht="29.25" customHeight="1">
      <c r="A11" s="503" t="s">
        <v>204</v>
      </c>
      <c r="B11" s="504"/>
      <c r="C11" s="504"/>
      <c r="D11" s="504"/>
      <c r="E11" s="504"/>
      <c r="F11" s="504"/>
      <c r="G11" s="505"/>
    </row>
    <row r="12" spans="1:7" s="12" customFormat="1" ht="42.75" customHeight="1">
      <c r="A12" s="64" t="s">
        <v>181</v>
      </c>
      <c r="B12" s="59"/>
      <c r="C12" s="59"/>
      <c r="D12" s="57"/>
      <c r="E12" s="57"/>
      <c r="F12" s="53"/>
      <c r="G12" s="57"/>
    </row>
    <row r="13" spans="1:7" s="12" customFormat="1" ht="27.75" customHeight="1">
      <c r="A13" s="65" t="s">
        <v>205</v>
      </c>
      <c r="B13" s="63">
        <v>2117</v>
      </c>
      <c r="C13" s="57">
        <f>SUM(C14:C14)</f>
        <v>0</v>
      </c>
      <c r="D13" s="57">
        <f>SUM(D14:D14)</f>
        <v>0</v>
      </c>
      <c r="E13" s="57">
        <f>SUM(E14:E14)</f>
        <v>0</v>
      </c>
      <c r="F13" s="57">
        <f t="shared" si="0"/>
        <v>0</v>
      </c>
      <c r="G13" s="58" t="e">
        <f t="shared" si="1"/>
        <v>#DIV/0!</v>
      </c>
    </row>
    <row r="14" spans="1:7" s="12" customFormat="1" ht="22.5" customHeight="1">
      <c r="A14" s="61"/>
      <c r="B14" s="59"/>
      <c r="C14" s="59"/>
      <c r="D14" s="53"/>
      <c r="E14" s="53"/>
      <c r="F14" s="53">
        <f t="shared" si="0"/>
        <v>0</v>
      </c>
      <c r="G14" s="58" t="e">
        <f t="shared" si="1"/>
        <v>#DIV/0!</v>
      </c>
    </row>
    <row r="15" spans="1:7" s="12" customFormat="1" ht="40.5" customHeight="1">
      <c r="A15" s="66" t="s">
        <v>176</v>
      </c>
      <c r="B15" s="59"/>
      <c r="C15" s="59"/>
      <c r="D15" s="53"/>
      <c r="E15" s="53"/>
      <c r="F15" s="53"/>
      <c r="G15" s="53"/>
    </row>
    <row r="16" spans="1:7" s="12" customFormat="1" ht="29.25" customHeight="1">
      <c r="A16" s="60" t="s">
        <v>205</v>
      </c>
      <c r="B16" s="63">
        <v>2128</v>
      </c>
      <c r="C16" s="57">
        <f>SUM(C17:C17)</f>
        <v>0</v>
      </c>
      <c r="D16" s="57">
        <f>SUM(D17:D17)</f>
        <v>0</v>
      </c>
      <c r="E16" s="57">
        <f>SUM(E17:E17)</f>
        <v>0</v>
      </c>
      <c r="F16" s="57">
        <f t="shared" si="0"/>
        <v>0</v>
      </c>
      <c r="G16" s="58" t="e">
        <f t="shared" si="1"/>
        <v>#DIV/0!</v>
      </c>
    </row>
    <row r="17" spans="1:8" s="12" customFormat="1" ht="23.25" customHeight="1">
      <c r="A17" s="60"/>
      <c r="B17" s="59"/>
      <c r="C17" s="59"/>
      <c r="D17" s="57"/>
      <c r="E17" s="57"/>
      <c r="F17" s="53">
        <f t="shared" si="0"/>
        <v>0</v>
      </c>
      <c r="G17" s="58" t="e">
        <f t="shared" si="1"/>
        <v>#DIV/0!</v>
      </c>
    </row>
    <row r="18" spans="1:8" s="12" customFormat="1" ht="37.5" customHeight="1">
      <c r="A18" s="64" t="s">
        <v>207</v>
      </c>
      <c r="B18" s="59"/>
      <c r="C18" s="59"/>
      <c r="D18" s="53"/>
      <c r="E18" s="53"/>
      <c r="F18" s="53"/>
      <c r="G18" s="54"/>
    </row>
    <row r="19" spans="1:8" s="12" customFormat="1" ht="38.25" customHeight="1">
      <c r="A19" s="67" t="s">
        <v>208</v>
      </c>
      <c r="B19" s="63">
        <v>2123</v>
      </c>
      <c r="C19" s="57">
        <f>SUM(C20:C20)</f>
        <v>0</v>
      </c>
      <c r="D19" s="57">
        <f>SUM(D20:D20)</f>
        <v>0</v>
      </c>
      <c r="E19" s="57">
        <f>SUM(E20:E20)</f>
        <v>0</v>
      </c>
      <c r="F19" s="57">
        <f t="shared" si="0"/>
        <v>0</v>
      </c>
      <c r="G19" s="58" t="e">
        <f t="shared" si="1"/>
        <v>#DIV/0!</v>
      </c>
    </row>
    <row r="20" spans="1:8" s="12" customFormat="1" ht="24.75" customHeight="1">
      <c r="A20" s="60"/>
      <c r="B20" s="59"/>
      <c r="C20" s="59"/>
      <c r="D20" s="57"/>
      <c r="E20" s="57"/>
      <c r="F20" s="57">
        <f t="shared" si="0"/>
        <v>0</v>
      </c>
      <c r="G20" s="58" t="e">
        <f t="shared" si="1"/>
        <v>#DIV/0!</v>
      </c>
    </row>
    <row r="21" spans="1:8" s="12" customFormat="1" ht="26.25" customHeight="1">
      <c r="A21" s="68" t="s">
        <v>209</v>
      </c>
      <c r="B21" s="59"/>
      <c r="C21" s="59"/>
      <c r="D21" s="57"/>
      <c r="E21" s="57"/>
      <c r="F21" s="53"/>
      <c r="G21" s="58"/>
    </row>
    <row r="22" spans="1:8" s="12" customFormat="1" ht="41.25" customHeight="1">
      <c r="A22" s="67" t="s">
        <v>210</v>
      </c>
      <c r="B22" s="63">
        <v>2142</v>
      </c>
      <c r="C22" s="57">
        <f>SUM(C23:C23)</f>
        <v>0</v>
      </c>
      <c r="D22" s="57">
        <f>SUM(D23:D23)</f>
        <v>0</v>
      </c>
      <c r="E22" s="57">
        <f>SUM(E23:E23)</f>
        <v>0</v>
      </c>
      <c r="F22" s="53">
        <f t="shared" si="0"/>
        <v>0</v>
      </c>
      <c r="G22" s="58" t="e">
        <f t="shared" si="1"/>
        <v>#DIV/0!</v>
      </c>
    </row>
    <row r="23" spans="1:8" s="12" customFormat="1" ht="28.5" customHeight="1">
      <c r="A23" s="60"/>
      <c r="B23" s="59"/>
      <c r="C23" s="59"/>
      <c r="D23" s="57"/>
      <c r="E23" s="57"/>
      <c r="F23" s="53">
        <f t="shared" si="0"/>
        <v>0</v>
      </c>
      <c r="G23" s="58" t="e">
        <f t="shared" si="1"/>
        <v>#DIV/0!</v>
      </c>
    </row>
    <row r="24" spans="1:8">
      <c r="A24" s="31"/>
      <c r="B24" s="32"/>
      <c r="C24" s="32"/>
      <c r="D24" s="33"/>
      <c r="E24" s="34"/>
      <c r="F24" s="34"/>
      <c r="G24" s="34"/>
    </row>
    <row r="25" spans="1:8" ht="24.75" customHeight="1">
      <c r="A25" s="13" t="s">
        <v>177</v>
      </c>
      <c r="B25" s="9"/>
      <c r="C25" s="9"/>
      <c r="D25" s="37" t="s">
        <v>57</v>
      </c>
      <c r="E25" s="37"/>
      <c r="F25" s="498" t="s">
        <v>187</v>
      </c>
      <c r="G25" s="498"/>
      <c r="H25" s="39"/>
    </row>
    <row r="26" spans="1:8">
      <c r="A26" s="41" t="s">
        <v>179</v>
      </c>
      <c r="B26" s="42"/>
      <c r="C26" s="48"/>
      <c r="D26" s="42" t="s">
        <v>184</v>
      </c>
      <c r="E26" s="42"/>
      <c r="F26" s="499" t="s">
        <v>114</v>
      </c>
      <c r="G26" s="499"/>
      <c r="H26" s="11"/>
    </row>
    <row r="27" spans="1:8">
      <c r="A27" s="31"/>
      <c r="B27" s="32"/>
      <c r="C27" s="32"/>
      <c r="D27" s="33"/>
      <c r="E27" s="34"/>
      <c r="F27" s="34"/>
      <c r="G27" s="34"/>
    </row>
    <row r="28" spans="1:8">
      <c r="A28" s="31"/>
      <c r="B28" s="32"/>
      <c r="C28" s="32"/>
      <c r="D28" s="33"/>
      <c r="E28" s="34"/>
      <c r="F28" s="34"/>
      <c r="G28" s="34"/>
    </row>
    <row r="29" spans="1:8">
      <c r="A29" s="31"/>
      <c r="B29" s="32"/>
      <c r="C29" s="32"/>
      <c r="D29" s="33"/>
      <c r="E29" s="34"/>
      <c r="F29" s="34"/>
      <c r="G29" s="34"/>
    </row>
    <row r="30" spans="1:8">
      <c r="A30" s="31"/>
      <c r="B30" s="32"/>
      <c r="C30" s="32"/>
      <c r="D30" s="33"/>
      <c r="E30" s="34"/>
      <c r="F30" s="34"/>
      <c r="G30" s="34"/>
    </row>
    <row r="31" spans="1:8">
      <c r="A31" s="31"/>
      <c r="B31" s="32"/>
      <c r="C31" s="32"/>
      <c r="D31" s="33"/>
      <c r="E31" s="34"/>
      <c r="F31" s="34"/>
      <c r="G31" s="34"/>
    </row>
    <row r="32" spans="1:8">
      <c r="A32" s="31"/>
      <c r="B32" s="32"/>
      <c r="C32" s="32"/>
      <c r="D32" s="33"/>
      <c r="E32" s="34"/>
      <c r="F32" s="34"/>
      <c r="G32" s="34"/>
    </row>
    <row r="33" spans="1:7">
      <c r="A33" s="31"/>
      <c r="B33" s="32"/>
      <c r="C33" s="32"/>
      <c r="D33" s="33"/>
      <c r="E33" s="34"/>
      <c r="F33" s="34"/>
      <c r="G33" s="34"/>
    </row>
    <row r="34" spans="1:7">
      <c r="A34" s="31"/>
      <c r="B34" s="32"/>
      <c r="C34" s="32"/>
      <c r="D34" s="33"/>
      <c r="E34" s="34"/>
      <c r="F34" s="34"/>
      <c r="G34" s="34"/>
    </row>
    <row r="35" spans="1:7">
      <c r="A35" s="31"/>
      <c r="B35" s="32"/>
      <c r="C35" s="32"/>
      <c r="D35" s="33"/>
      <c r="E35" s="34"/>
      <c r="F35" s="34"/>
      <c r="G35" s="34"/>
    </row>
    <row r="36" spans="1:7">
      <c r="A36" s="31"/>
      <c r="B36" s="32"/>
      <c r="C36" s="32"/>
      <c r="D36" s="33"/>
      <c r="E36" s="34"/>
      <c r="F36" s="34"/>
      <c r="G36" s="34"/>
    </row>
    <row r="37" spans="1:7">
      <c r="A37" s="31"/>
      <c r="B37" s="32"/>
      <c r="C37" s="32"/>
      <c r="D37" s="33"/>
      <c r="E37" s="34"/>
      <c r="F37" s="34"/>
      <c r="G37" s="34"/>
    </row>
    <row r="38" spans="1:7">
      <c r="A38" s="31"/>
      <c r="B38" s="32"/>
      <c r="C38" s="32"/>
      <c r="D38" s="33"/>
      <c r="E38" s="34"/>
      <c r="F38" s="34"/>
      <c r="G38" s="34"/>
    </row>
    <row r="39" spans="1:7">
      <c r="A39" s="31"/>
      <c r="B39" s="32"/>
      <c r="C39" s="32"/>
      <c r="D39" s="33"/>
      <c r="E39" s="34"/>
      <c r="F39" s="34"/>
      <c r="G39" s="34"/>
    </row>
    <row r="40" spans="1:7">
      <c r="A40" s="31"/>
      <c r="B40" s="32"/>
      <c r="C40" s="32"/>
      <c r="D40" s="33"/>
      <c r="E40" s="34"/>
      <c r="F40" s="34"/>
      <c r="G40" s="34"/>
    </row>
    <row r="41" spans="1:7">
      <c r="A41" s="31"/>
      <c r="B41" s="32"/>
      <c r="C41" s="32"/>
      <c r="D41" s="33"/>
      <c r="E41" s="34"/>
      <c r="F41" s="34"/>
      <c r="G41" s="34"/>
    </row>
    <row r="42" spans="1:7">
      <c r="A42" s="31"/>
      <c r="B42" s="32"/>
      <c r="C42" s="32"/>
      <c r="D42" s="33"/>
      <c r="E42" s="34"/>
      <c r="F42" s="34"/>
      <c r="G42" s="34"/>
    </row>
    <row r="43" spans="1:7">
      <c r="A43" s="31"/>
      <c r="B43" s="32"/>
      <c r="C43" s="32"/>
      <c r="D43" s="33"/>
      <c r="E43" s="34"/>
      <c r="F43" s="34"/>
      <c r="G43" s="34"/>
    </row>
    <row r="44" spans="1:7">
      <c r="A44" s="31"/>
      <c r="B44" s="32"/>
      <c r="C44" s="32"/>
      <c r="D44" s="33"/>
      <c r="E44" s="34"/>
      <c r="F44" s="34"/>
      <c r="G44" s="34"/>
    </row>
    <row r="45" spans="1:7">
      <c r="A45" s="31"/>
      <c r="B45" s="32"/>
      <c r="C45" s="32"/>
      <c r="D45" s="33"/>
      <c r="E45" s="34"/>
      <c r="F45" s="34"/>
      <c r="G45" s="34"/>
    </row>
    <row r="46" spans="1:7">
      <c r="A46" s="31"/>
      <c r="B46" s="32"/>
      <c r="C46" s="32"/>
      <c r="D46" s="33"/>
      <c r="E46" s="34"/>
      <c r="F46" s="34"/>
      <c r="G46" s="34"/>
    </row>
    <row r="47" spans="1:7">
      <c r="A47" s="31"/>
      <c r="B47" s="32"/>
      <c r="C47" s="32"/>
      <c r="D47" s="33"/>
      <c r="E47" s="34"/>
      <c r="F47" s="34"/>
      <c r="G47" s="34"/>
    </row>
    <row r="48" spans="1:7">
      <c r="A48" s="31"/>
      <c r="B48" s="32"/>
      <c r="C48" s="32"/>
      <c r="D48" s="33"/>
      <c r="E48" s="34"/>
      <c r="F48" s="34"/>
      <c r="G48" s="34"/>
    </row>
    <row r="49" spans="1:7">
      <c r="A49" s="31"/>
      <c r="B49" s="32"/>
      <c r="C49" s="32"/>
      <c r="D49" s="33"/>
      <c r="E49" s="34"/>
      <c r="F49" s="34"/>
      <c r="G49" s="34"/>
    </row>
    <row r="50" spans="1:7">
      <c r="A50" s="31"/>
      <c r="B50" s="32"/>
      <c r="C50" s="32"/>
      <c r="D50" s="33"/>
      <c r="E50" s="34"/>
      <c r="F50" s="34"/>
      <c r="G50" s="34"/>
    </row>
    <row r="51" spans="1:7">
      <c r="A51" s="31"/>
      <c r="B51" s="32"/>
      <c r="C51" s="32"/>
      <c r="D51" s="33"/>
      <c r="E51" s="34"/>
      <c r="F51" s="34"/>
      <c r="G51" s="34"/>
    </row>
    <row r="52" spans="1:7">
      <c r="A52" s="31"/>
      <c r="B52" s="32"/>
      <c r="C52" s="32"/>
      <c r="D52" s="33"/>
      <c r="E52" s="34"/>
      <c r="F52" s="34"/>
      <c r="G52" s="34"/>
    </row>
    <row r="53" spans="1:7">
      <c r="A53" s="31"/>
      <c r="B53" s="32"/>
      <c r="C53" s="32"/>
      <c r="D53" s="33"/>
      <c r="E53" s="34"/>
      <c r="F53" s="34"/>
      <c r="G53" s="34"/>
    </row>
    <row r="54" spans="1:7">
      <c r="A54" s="31"/>
      <c r="B54" s="32"/>
      <c r="C54" s="32"/>
      <c r="D54" s="33"/>
      <c r="E54" s="34"/>
      <c r="F54" s="34"/>
      <c r="G54" s="34"/>
    </row>
    <row r="55" spans="1:7">
      <c r="A55" s="31"/>
      <c r="B55" s="32"/>
      <c r="C55" s="32"/>
      <c r="D55" s="33"/>
      <c r="E55" s="34"/>
      <c r="F55" s="34"/>
      <c r="G55" s="34"/>
    </row>
    <row r="56" spans="1:7">
      <c r="A56" s="31"/>
      <c r="B56" s="32"/>
      <c r="C56" s="32"/>
      <c r="D56" s="33"/>
      <c r="E56" s="34"/>
      <c r="F56" s="34"/>
      <c r="G56" s="34"/>
    </row>
    <row r="57" spans="1:7">
      <c r="A57" s="31"/>
      <c r="B57" s="32"/>
      <c r="C57" s="32"/>
      <c r="D57" s="33"/>
      <c r="E57" s="34"/>
      <c r="F57" s="34"/>
      <c r="G57" s="34"/>
    </row>
    <row r="58" spans="1:7">
      <c r="A58" s="31"/>
      <c r="D58" s="35"/>
      <c r="E58" s="36"/>
      <c r="F58" s="36"/>
      <c r="G58" s="36"/>
    </row>
    <row r="59" spans="1:7">
      <c r="A59" s="5"/>
      <c r="D59" s="35"/>
      <c r="E59" s="36"/>
      <c r="F59" s="36"/>
      <c r="G59" s="36"/>
    </row>
    <row r="60" spans="1:7">
      <c r="A60" s="5"/>
      <c r="D60" s="35"/>
      <c r="E60" s="36"/>
      <c r="F60" s="36"/>
      <c r="G60" s="36"/>
    </row>
    <row r="61" spans="1:7">
      <c r="A61" s="5"/>
      <c r="D61" s="35"/>
      <c r="E61" s="36"/>
      <c r="F61" s="36"/>
      <c r="G61" s="36"/>
    </row>
    <row r="62" spans="1:7">
      <c r="A62" s="5"/>
      <c r="D62" s="35"/>
      <c r="E62" s="36"/>
      <c r="F62" s="36"/>
      <c r="G62" s="36"/>
    </row>
    <row r="63" spans="1:7">
      <c r="A63" s="5"/>
      <c r="D63" s="35"/>
      <c r="E63" s="36"/>
      <c r="F63" s="36"/>
      <c r="G63" s="36"/>
    </row>
    <row r="64" spans="1:7">
      <c r="A64" s="5"/>
      <c r="D64" s="35"/>
      <c r="E64" s="36"/>
      <c r="F64" s="36"/>
      <c r="G64" s="36"/>
    </row>
    <row r="65" spans="1:7">
      <c r="A65" s="5"/>
      <c r="D65" s="35"/>
      <c r="E65" s="36"/>
      <c r="F65" s="36"/>
      <c r="G65" s="36"/>
    </row>
    <row r="66" spans="1:7">
      <c r="A66" s="5"/>
      <c r="D66" s="35"/>
      <c r="E66" s="36"/>
      <c r="F66" s="36"/>
      <c r="G66" s="36"/>
    </row>
    <row r="67" spans="1:7">
      <c r="A67" s="5"/>
      <c r="D67" s="35"/>
      <c r="E67" s="36"/>
      <c r="F67" s="36"/>
      <c r="G67" s="36"/>
    </row>
    <row r="68" spans="1:7">
      <c r="A68" s="5"/>
      <c r="D68" s="35"/>
      <c r="E68" s="36"/>
      <c r="F68" s="36"/>
      <c r="G68" s="36"/>
    </row>
    <row r="69" spans="1:7">
      <c r="A69" s="5"/>
      <c r="D69" s="35"/>
      <c r="E69" s="36"/>
      <c r="F69" s="36"/>
      <c r="G69" s="36"/>
    </row>
    <row r="70" spans="1:7">
      <c r="A70" s="5"/>
      <c r="D70" s="35"/>
      <c r="E70" s="36"/>
      <c r="F70" s="36"/>
      <c r="G70" s="36"/>
    </row>
    <row r="71" spans="1:7">
      <c r="A71" s="5"/>
      <c r="D71" s="35"/>
      <c r="E71" s="36"/>
      <c r="F71" s="36"/>
      <c r="G71" s="36"/>
    </row>
    <row r="72" spans="1:7">
      <c r="A72" s="5"/>
      <c r="D72" s="35"/>
      <c r="E72" s="36"/>
      <c r="F72" s="36"/>
      <c r="G72" s="36"/>
    </row>
    <row r="73" spans="1:7">
      <c r="A73" s="5"/>
      <c r="D73" s="35"/>
      <c r="E73" s="36"/>
      <c r="F73" s="36"/>
      <c r="G73" s="36"/>
    </row>
    <row r="74" spans="1:7">
      <c r="A74" s="5"/>
      <c r="D74" s="35"/>
      <c r="E74" s="36"/>
      <c r="F74" s="36"/>
      <c r="G74" s="36"/>
    </row>
    <row r="75" spans="1:7">
      <c r="A75" s="5"/>
      <c r="D75" s="35"/>
      <c r="E75" s="36"/>
      <c r="F75" s="36"/>
      <c r="G75" s="36"/>
    </row>
    <row r="76" spans="1:7">
      <c r="A76" s="5"/>
      <c r="D76" s="35"/>
      <c r="E76" s="36"/>
      <c r="F76" s="36"/>
      <c r="G76" s="36"/>
    </row>
    <row r="77" spans="1:7">
      <c r="A77" s="5"/>
      <c r="D77" s="35"/>
      <c r="E77" s="36"/>
      <c r="F77" s="36"/>
      <c r="G77" s="36"/>
    </row>
    <row r="78" spans="1:7">
      <c r="A78" s="5"/>
      <c r="D78" s="35"/>
      <c r="E78" s="36"/>
      <c r="F78" s="36"/>
      <c r="G78" s="36"/>
    </row>
    <row r="79" spans="1:7">
      <c r="A79" s="5"/>
      <c r="D79" s="35"/>
      <c r="E79" s="36"/>
      <c r="F79" s="36"/>
      <c r="G79" s="36"/>
    </row>
    <row r="80" spans="1:7">
      <c r="A80" s="5"/>
      <c r="D80" s="35"/>
      <c r="E80" s="36"/>
      <c r="F80" s="36"/>
      <c r="G80" s="36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3"/>
  <sheetViews>
    <sheetView view="pageBreakPreview" zoomScale="55" zoomScaleNormal="75" zoomScaleSheetLayoutView="55" workbookViewId="0">
      <selection activeCell="C7" sqref="C7:F7"/>
    </sheetView>
  </sheetViews>
  <sheetFormatPr defaultRowHeight="18.75"/>
  <cols>
    <col min="1" max="1" width="74.42578125" style="2" customWidth="1"/>
    <col min="2" max="2" width="12.7109375" style="4" customWidth="1"/>
    <col min="3" max="4" width="25.7109375" style="4" customWidth="1"/>
    <col min="5" max="5" width="21.85546875" style="4" customWidth="1"/>
    <col min="6" max="6" width="22.5703125" style="4" customWidth="1"/>
    <col min="7" max="7" width="22.85546875" style="4" customWidth="1"/>
    <col min="8" max="8" width="19.57031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4" t="s">
        <v>171</v>
      </c>
    </row>
    <row r="2" spans="1:9" ht="39" customHeight="1">
      <c r="A2" s="508" t="s">
        <v>81</v>
      </c>
      <c r="B2" s="508"/>
      <c r="C2" s="508"/>
      <c r="D2" s="508"/>
      <c r="E2" s="508"/>
      <c r="F2" s="508"/>
      <c r="G2" s="508"/>
      <c r="H2" s="508"/>
    </row>
    <row r="3" spans="1:9" ht="30" customHeight="1">
      <c r="A3" s="510" t="s">
        <v>188</v>
      </c>
      <c r="B3" s="510"/>
      <c r="C3" s="510"/>
      <c r="D3" s="510"/>
      <c r="E3" s="510"/>
      <c r="F3" s="510"/>
      <c r="G3" s="510"/>
      <c r="H3" s="510"/>
    </row>
    <row r="4" spans="1:9" ht="58.5" customHeight="1">
      <c r="A4" s="506" t="s">
        <v>100</v>
      </c>
      <c r="B4" s="509" t="s">
        <v>7</v>
      </c>
      <c r="C4" s="512" t="s">
        <v>163</v>
      </c>
      <c r="D4" s="512"/>
      <c r="E4" s="513" t="s">
        <v>311</v>
      </c>
      <c r="F4" s="513"/>
      <c r="G4" s="513"/>
      <c r="H4" s="513"/>
    </row>
    <row r="5" spans="1:9" ht="68.25" customHeight="1">
      <c r="A5" s="507"/>
      <c r="B5" s="509"/>
      <c r="C5" s="326" t="s">
        <v>282</v>
      </c>
      <c r="D5" s="326" t="s">
        <v>310</v>
      </c>
      <c r="E5" s="172" t="s">
        <v>94</v>
      </c>
      <c r="F5" s="172" t="s">
        <v>90</v>
      </c>
      <c r="G5" s="73" t="s">
        <v>97</v>
      </c>
      <c r="H5" s="73" t="s">
        <v>98</v>
      </c>
    </row>
    <row r="6" spans="1:9" ht="33.75" customHeight="1">
      <c r="A6" s="16">
        <v>1</v>
      </c>
      <c r="B6" s="15">
        <v>2</v>
      </c>
      <c r="C6" s="16">
        <v>3</v>
      </c>
      <c r="D6" s="15">
        <v>4</v>
      </c>
      <c r="E6" s="16">
        <v>5</v>
      </c>
      <c r="F6" s="15">
        <v>6</v>
      </c>
      <c r="G6" s="16">
        <v>7</v>
      </c>
      <c r="H6" s="15">
        <v>8</v>
      </c>
    </row>
    <row r="7" spans="1:9" s="3" customFormat="1" ht="71.25" customHeight="1">
      <c r="A7" s="17" t="s">
        <v>49</v>
      </c>
      <c r="B7" s="27">
        <v>4000</v>
      </c>
      <c r="C7" s="465">
        <f>SUM(C8:C13)</f>
        <v>601</v>
      </c>
      <c r="D7" s="465">
        <f>SUM(D8:D13)</f>
        <v>263</v>
      </c>
      <c r="E7" s="465">
        <f>SUM(E8:E13)</f>
        <v>75</v>
      </c>
      <c r="F7" s="465">
        <f>SUM(F8:F13)</f>
        <v>263</v>
      </c>
      <c r="G7" s="18">
        <f>F7-E7</f>
        <v>188</v>
      </c>
      <c r="H7" s="218">
        <f>(F7/E7)*100</f>
        <v>350.66666666666669</v>
      </c>
    </row>
    <row r="8" spans="1:9" ht="62.25" customHeight="1">
      <c r="A8" s="19" t="s">
        <v>0</v>
      </c>
      <c r="B8" s="25" t="s">
        <v>83</v>
      </c>
      <c r="C8" s="20">
        <v>0</v>
      </c>
      <c r="D8" s="20">
        <v>0</v>
      </c>
      <c r="E8" s="20">
        <v>0</v>
      </c>
      <c r="F8" s="20">
        <v>0</v>
      </c>
      <c r="G8" s="20">
        <f t="shared" ref="G8:G13" si="0">F8-E8</f>
        <v>0</v>
      </c>
      <c r="H8" s="49" t="e">
        <f t="shared" ref="H8:H13" si="1">(F8/E8)*100</f>
        <v>#DIV/0!</v>
      </c>
    </row>
    <row r="9" spans="1:9" ht="57.75" customHeight="1">
      <c r="A9" s="19" t="s">
        <v>1</v>
      </c>
      <c r="B9" s="25">
        <v>4020</v>
      </c>
      <c r="C9" s="20">
        <v>445</v>
      </c>
      <c r="D9" s="20">
        <v>172</v>
      </c>
      <c r="E9" s="285">
        <v>0</v>
      </c>
      <c r="F9" s="20">
        <v>172</v>
      </c>
      <c r="G9" s="20">
        <f t="shared" si="0"/>
        <v>172</v>
      </c>
      <c r="H9" s="49" t="e">
        <f t="shared" si="1"/>
        <v>#DIV/0!</v>
      </c>
    </row>
    <row r="10" spans="1:9" ht="70.5" customHeight="1">
      <c r="A10" s="19" t="s">
        <v>15</v>
      </c>
      <c r="B10" s="25">
        <v>4030</v>
      </c>
      <c r="C10" s="20">
        <v>91</v>
      </c>
      <c r="D10" s="20">
        <v>91</v>
      </c>
      <c r="E10" s="20">
        <v>75</v>
      </c>
      <c r="F10" s="20">
        <v>91</v>
      </c>
      <c r="G10" s="20">
        <f t="shared" si="0"/>
        <v>16</v>
      </c>
      <c r="H10" s="217">
        <f t="shared" si="1"/>
        <v>121.33333333333334</v>
      </c>
    </row>
    <row r="11" spans="1:9" ht="59.25" customHeight="1">
      <c r="A11" s="19" t="s">
        <v>2</v>
      </c>
      <c r="B11" s="25">
        <v>4040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  <c r="H11" s="49" t="e">
        <f t="shared" si="1"/>
        <v>#DIV/0!</v>
      </c>
    </row>
    <row r="12" spans="1:9" ht="70.5" customHeight="1">
      <c r="A12" s="19" t="s">
        <v>41</v>
      </c>
      <c r="B12" s="25">
        <v>4050</v>
      </c>
      <c r="C12" s="20">
        <v>65</v>
      </c>
      <c r="D12" s="20">
        <v>0</v>
      </c>
      <c r="E12" s="20">
        <v>0</v>
      </c>
      <c r="F12" s="20">
        <v>0</v>
      </c>
      <c r="G12" s="20">
        <f t="shared" si="0"/>
        <v>0</v>
      </c>
      <c r="H12" s="49" t="e">
        <f t="shared" si="1"/>
        <v>#DIV/0!</v>
      </c>
    </row>
    <row r="13" spans="1:9" ht="59.25" customHeight="1">
      <c r="A13" s="19" t="s">
        <v>123</v>
      </c>
      <c r="B13" s="25">
        <v>4060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0"/>
        <v>0</v>
      </c>
      <c r="H13" s="49" t="e">
        <f t="shared" si="1"/>
        <v>#DIV/0!</v>
      </c>
    </row>
    <row r="14" spans="1:9" ht="20.25">
      <c r="A14" s="23"/>
      <c r="B14" s="23"/>
      <c r="C14" s="23"/>
      <c r="D14" s="23"/>
      <c r="E14" s="23"/>
      <c r="F14" s="23"/>
      <c r="G14" s="23"/>
      <c r="H14" s="23"/>
    </row>
    <row r="15" spans="1:9" s="1" customFormat="1" ht="4.5" customHeight="1">
      <c r="A15" s="26"/>
      <c r="B15" s="24"/>
      <c r="C15" s="24"/>
      <c r="D15" s="24"/>
      <c r="E15" s="24"/>
      <c r="F15" s="24"/>
      <c r="G15" s="24"/>
      <c r="H15" s="24"/>
      <c r="I15" s="2"/>
    </row>
    <row r="16" spans="1:9" ht="54" customHeight="1">
      <c r="A16" s="102" t="s">
        <v>305</v>
      </c>
      <c r="B16" s="21"/>
      <c r="C16" s="514" t="s">
        <v>88</v>
      </c>
      <c r="D16" s="514"/>
      <c r="E16" s="22"/>
      <c r="F16" s="493" t="s">
        <v>304</v>
      </c>
      <c r="G16" s="493"/>
      <c r="H16" s="493"/>
    </row>
    <row r="17" spans="1:8" s="1" customFormat="1" ht="17.25" customHeight="1">
      <c r="A17" s="8" t="s">
        <v>45</v>
      </c>
      <c r="B17" s="10"/>
      <c r="C17" s="511" t="s">
        <v>46</v>
      </c>
      <c r="D17" s="511"/>
      <c r="E17" s="10"/>
      <c r="F17" s="499" t="s">
        <v>275</v>
      </c>
      <c r="G17" s="499"/>
      <c r="H17" s="11"/>
    </row>
    <row r="18" spans="1:8">
      <c r="A18" s="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H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66"/>
  <sheetViews>
    <sheetView view="pageBreakPreview" zoomScale="60" workbookViewId="0">
      <selection activeCell="N15" sqref="N15"/>
    </sheetView>
  </sheetViews>
  <sheetFormatPr defaultRowHeight="18.75"/>
  <cols>
    <col min="1" max="1" width="68.85546875" style="69" customWidth="1"/>
    <col min="2" max="2" width="14.85546875" style="70" customWidth="1"/>
    <col min="3" max="3" width="22" style="70" customWidth="1"/>
    <col min="4" max="4" width="20.28515625" style="70" customWidth="1"/>
    <col min="5" max="5" width="20.85546875" style="70" customWidth="1"/>
    <col min="6" max="6" width="20.85546875" style="247" customWidth="1"/>
    <col min="7" max="7" width="23" style="247" customWidth="1"/>
    <col min="8" max="16384" width="9.140625" style="69"/>
  </cols>
  <sheetData>
    <row r="2" spans="1:7" ht="33.75" customHeight="1">
      <c r="A2" s="516" t="s">
        <v>213</v>
      </c>
      <c r="B2" s="516"/>
      <c r="C2" s="516"/>
      <c r="D2" s="516"/>
      <c r="E2" s="516"/>
      <c r="F2" s="516"/>
      <c r="G2" s="516"/>
    </row>
    <row r="3" spans="1:7" ht="28.5" customHeight="1">
      <c r="A3" s="71"/>
      <c r="B3" s="72"/>
      <c r="C3" s="72"/>
      <c r="D3" s="71"/>
      <c r="E3" s="71"/>
      <c r="F3" s="235"/>
      <c r="G3" s="236"/>
    </row>
    <row r="4" spans="1:7" ht="62.25" customHeight="1">
      <c r="A4" s="106" t="s">
        <v>100</v>
      </c>
      <c r="B4" s="107" t="s">
        <v>7</v>
      </c>
      <c r="C4" s="107" t="s">
        <v>283</v>
      </c>
      <c r="D4" s="107" t="s">
        <v>312</v>
      </c>
      <c r="E4" s="107" t="s">
        <v>313</v>
      </c>
      <c r="F4" s="237" t="s">
        <v>198</v>
      </c>
      <c r="G4" s="238" t="s">
        <v>215</v>
      </c>
    </row>
    <row r="5" spans="1:7" ht="23.25" customHeight="1">
      <c r="A5" s="108">
        <v>1</v>
      </c>
      <c r="B5" s="109">
        <v>2</v>
      </c>
      <c r="C5" s="109">
        <v>3</v>
      </c>
      <c r="D5" s="109">
        <v>4</v>
      </c>
      <c r="E5" s="109">
        <v>5</v>
      </c>
      <c r="F5" s="239">
        <v>6</v>
      </c>
      <c r="G5" s="239">
        <v>7</v>
      </c>
    </row>
    <row r="6" spans="1:7" ht="39" customHeight="1">
      <c r="A6" s="110" t="s">
        <v>49</v>
      </c>
      <c r="B6" s="111">
        <v>4000</v>
      </c>
      <c r="C6" s="466">
        <f>C9+C16+C37+C39</f>
        <v>601</v>
      </c>
      <c r="D6" s="466">
        <f>D9+D16+D37+D39</f>
        <v>75</v>
      </c>
      <c r="E6" s="466">
        <f>E9+E16+E37+E39</f>
        <v>263</v>
      </c>
      <c r="F6" s="194">
        <f>E6-D6</f>
        <v>188</v>
      </c>
      <c r="G6" s="240">
        <f>(E6/D6)*100</f>
        <v>350.66666666666669</v>
      </c>
    </row>
    <row r="7" spans="1:7" ht="33" hidden="1" customHeight="1">
      <c r="A7" s="173" t="s">
        <v>0</v>
      </c>
      <c r="B7" s="174">
        <v>4010</v>
      </c>
      <c r="C7" s="340"/>
      <c r="D7" s="340"/>
      <c r="E7" s="340"/>
      <c r="F7" s="240">
        <f t="shared" ref="F7:F43" si="0">E7-D7</f>
        <v>0</v>
      </c>
      <c r="G7" s="240" t="e">
        <f t="shared" ref="G7:G43" si="1">(E7/D7)*100</f>
        <v>#DIV/0!</v>
      </c>
    </row>
    <row r="8" spans="1:7" s="178" customFormat="1" ht="18.75" hidden="1" customHeight="1">
      <c r="A8" s="187"/>
      <c r="B8" s="190"/>
      <c r="C8" s="341"/>
      <c r="D8" s="341"/>
      <c r="E8" s="341"/>
      <c r="F8" s="241"/>
      <c r="G8" s="241"/>
    </row>
    <row r="9" spans="1:7" s="74" customFormat="1" ht="29.25" customHeight="1">
      <c r="A9" s="176" t="s">
        <v>1</v>
      </c>
      <c r="B9" s="177">
        <v>4020</v>
      </c>
      <c r="C9" s="342">
        <f>SUM(C10:C15)</f>
        <v>445</v>
      </c>
      <c r="D9" s="342">
        <f>SUM(D10:D15)</f>
        <v>0</v>
      </c>
      <c r="E9" s="342">
        <f>SUM(E10:E15)</f>
        <v>172</v>
      </c>
      <c r="F9" s="194">
        <f t="shared" si="0"/>
        <v>172</v>
      </c>
      <c r="G9" s="244" t="e">
        <f t="shared" si="1"/>
        <v>#DIV/0!</v>
      </c>
    </row>
    <row r="10" spans="1:7" s="74" customFormat="1" ht="20.25" customHeight="1">
      <c r="A10" s="430" t="s">
        <v>322</v>
      </c>
      <c r="B10" s="311"/>
      <c r="C10" s="312">
        <v>100</v>
      </c>
      <c r="D10" s="343">
        <v>0</v>
      </c>
      <c r="E10" s="312">
        <v>100</v>
      </c>
      <c r="F10" s="242">
        <f t="shared" si="0"/>
        <v>100</v>
      </c>
      <c r="G10" s="314"/>
    </row>
    <row r="11" spans="1:7" s="74" customFormat="1" ht="20.25" customHeight="1">
      <c r="A11" s="354" t="s">
        <v>284</v>
      </c>
      <c r="B11" s="355"/>
      <c r="C11" s="356">
        <v>216</v>
      </c>
      <c r="D11" s="357">
        <v>0</v>
      </c>
      <c r="E11" s="357">
        <v>0</v>
      </c>
      <c r="F11" s="242">
        <f t="shared" si="0"/>
        <v>0</v>
      </c>
      <c r="G11" s="359"/>
    </row>
    <row r="12" spans="1:7" s="74" customFormat="1" ht="20.25" customHeight="1">
      <c r="A12" s="408" t="s">
        <v>307</v>
      </c>
      <c r="B12" s="409"/>
      <c r="C12" s="410">
        <v>59</v>
      </c>
      <c r="D12" s="411">
        <v>0</v>
      </c>
      <c r="E12" s="411">
        <v>0</v>
      </c>
      <c r="F12" s="242">
        <f t="shared" si="0"/>
        <v>0</v>
      </c>
      <c r="G12" s="412"/>
    </row>
    <row r="13" spans="1:7" s="74" customFormat="1" ht="20.25" customHeight="1">
      <c r="A13" s="306" t="s">
        <v>328</v>
      </c>
      <c r="B13" s="311"/>
      <c r="C13" s="312">
        <v>0</v>
      </c>
      <c r="D13" s="334">
        <v>0</v>
      </c>
      <c r="E13" s="312">
        <v>46</v>
      </c>
      <c r="F13" s="242">
        <f t="shared" si="0"/>
        <v>46</v>
      </c>
      <c r="G13" s="314"/>
    </row>
    <row r="14" spans="1:7" s="74" customFormat="1" ht="20.25" customHeight="1">
      <c r="A14" s="336" t="s">
        <v>329</v>
      </c>
      <c r="B14" s="201"/>
      <c r="C14" s="334">
        <v>0</v>
      </c>
      <c r="D14" s="191">
        <v>0</v>
      </c>
      <c r="E14" s="312">
        <v>26</v>
      </c>
      <c r="F14" s="242">
        <f t="shared" ref="F14:F15" si="2">E14-D14</f>
        <v>26</v>
      </c>
      <c r="G14" s="353" t="e">
        <f t="shared" ref="G14:G15" si="3">(E14/D14)*100</f>
        <v>#DIV/0!</v>
      </c>
    </row>
    <row r="15" spans="1:7" s="74" customFormat="1" ht="27.75" customHeight="1">
      <c r="A15" s="330" t="s">
        <v>281</v>
      </c>
      <c r="B15" s="212"/>
      <c r="C15" s="335">
        <v>70</v>
      </c>
      <c r="D15" s="213">
        <v>0</v>
      </c>
      <c r="E15" s="335">
        <v>0</v>
      </c>
      <c r="F15" s="242">
        <f t="shared" si="2"/>
        <v>0</v>
      </c>
      <c r="G15" s="243" t="e">
        <f t="shared" si="3"/>
        <v>#DIV/0!</v>
      </c>
    </row>
    <row r="16" spans="1:7" s="74" customFormat="1" ht="38.25" customHeight="1">
      <c r="A16" s="176" t="s">
        <v>15</v>
      </c>
      <c r="B16" s="177">
        <v>4030</v>
      </c>
      <c r="C16" s="342">
        <f>SUM(C17:C30)</f>
        <v>91</v>
      </c>
      <c r="D16" s="429">
        <f>SUM(D17:D30)</f>
        <v>75</v>
      </c>
      <c r="E16" s="342">
        <f>SUM(E17:E36)</f>
        <v>91</v>
      </c>
      <c r="F16" s="194">
        <f t="shared" si="0"/>
        <v>16</v>
      </c>
      <c r="G16" s="240">
        <f t="shared" si="1"/>
        <v>121.33333333333334</v>
      </c>
    </row>
    <row r="17" spans="1:7" s="74" customFormat="1" ht="24.75" customHeight="1">
      <c r="A17" s="193" t="s">
        <v>252</v>
      </c>
      <c r="B17" s="192"/>
      <c r="C17" s="191">
        <v>0</v>
      </c>
      <c r="D17" s="191">
        <v>75</v>
      </c>
      <c r="E17" s="191">
        <v>14</v>
      </c>
      <c r="F17" s="191">
        <f t="shared" si="0"/>
        <v>-61</v>
      </c>
      <c r="G17" s="242">
        <f t="shared" si="1"/>
        <v>18.666666666666668</v>
      </c>
    </row>
    <row r="18" spans="1:7" s="74" customFormat="1" ht="24.75" customHeight="1">
      <c r="A18" s="360" t="s">
        <v>285</v>
      </c>
      <c r="B18" s="192"/>
      <c r="C18" s="362">
        <v>15</v>
      </c>
      <c r="D18" s="341">
        <v>0</v>
      </c>
      <c r="E18" s="341">
        <v>0</v>
      </c>
      <c r="F18" s="242">
        <f t="shared" si="0"/>
        <v>0</v>
      </c>
      <c r="G18" s="243" t="e">
        <f t="shared" si="1"/>
        <v>#DIV/0!</v>
      </c>
    </row>
    <row r="19" spans="1:7" s="74" customFormat="1" ht="27" customHeight="1">
      <c r="A19" s="361" t="s">
        <v>286</v>
      </c>
      <c r="B19" s="315"/>
      <c r="C19" s="362">
        <v>4</v>
      </c>
      <c r="D19" s="312">
        <v>0</v>
      </c>
      <c r="E19" s="312">
        <v>0</v>
      </c>
      <c r="F19" s="242">
        <f t="shared" si="0"/>
        <v>0</v>
      </c>
      <c r="G19" s="243" t="e">
        <f t="shared" si="1"/>
        <v>#DIV/0!</v>
      </c>
    </row>
    <row r="20" spans="1:7" s="74" customFormat="1" ht="26.25" customHeight="1">
      <c r="A20" s="361" t="s">
        <v>287</v>
      </c>
      <c r="B20" s="315"/>
      <c r="C20" s="362">
        <v>3</v>
      </c>
      <c r="D20" s="312">
        <v>0</v>
      </c>
      <c r="E20" s="312">
        <v>0</v>
      </c>
      <c r="F20" s="242">
        <f t="shared" si="0"/>
        <v>0</v>
      </c>
      <c r="G20" s="243" t="e">
        <f t="shared" si="1"/>
        <v>#DIV/0!</v>
      </c>
    </row>
    <row r="21" spans="1:7" s="74" customFormat="1" ht="25.5" customHeight="1">
      <c r="A21" s="361" t="s">
        <v>288</v>
      </c>
      <c r="B21" s="315"/>
      <c r="C21" s="356">
        <v>3</v>
      </c>
      <c r="D21" s="312">
        <v>0</v>
      </c>
      <c r="E21" s="312">
        <v>0</v>
      </c>
      <c r="F21" s="242">
        <f t="shared" ref="F21:F22" si="4">E21-D21</f>
        <v>0</v>
      </c>
      <c r="G21" s="243" t="e">
        <f t="shared" ref="G21:G22" si="5">(E21/D21)*100</f>
        <v>#DIV/0!</v>
      </c>
    </row>
    <row r="22" spans="1:7" s="74" customFormat="1" ht="25.5" customHeight="1">
      <c r="A22" s="361" t="s">
        <v>289</v>
      </c>
      <c r="B22" s="315"/>
      <c r="C22" s="356">
        <v>5</v>
      </c>
      <c r="D22" s="312">
        <v>0</v>
      </c>
      <c r="E22" s="312">
        <v>0</v>
      </c>
      <c r="F22" s="242">
        <f t="shared" si="4"/>
        <v>0</v>
      </c>
      <c r="G22" s="243" t="e">
        <f t="shared" si="5"/>
        <v>#DIV/0!</v>
      </c>
    </row>
    <row r="23" spans="1:7" s="74" customFormat="1" ht="25.5" customHeight="1">
      <c r="A23" s="361" t="s">
        <v>290</v>
      </c>
      <c r="B23" s="315"/>
      <c r="C23" s="356">
        <v>2</v>
      </c>
      <c r="D23" s="312">
        <v>0</v>
      </c>
      <c r="E23" s="312">
        <v>0</v>
      </c>
      <c r="F23" s="242">
        <f t="shared" ref="F23:F24" si="6">E23-D23</f>
        <v>0</v>
      </c>
      <c r="G23" s="243" t="e">
        <f t="shared" ref="G23:G24" si="7">(E23/D23)*100</f>
        <v>#DIV/0!</v>
      </c>
    </row>
    <row r="24" spans="1:7" s="74" customFormat="1" ht="25.5" customHeight="1">
      <c r="A24" s="316" t="s">
        <v>308</v>
      </c>
      <c r="B24" s="315"/>
      <c r="C24" s="317">
        <v>38</v>
      </c>
      <c r="D24" s="312">
        <v>0</v>
      </c>
      <c r="E24" s="312">
        <v>0</v>
      </c>
      <c r="F24" s="242">
        <f t="shared" si="6"/>
        <v>0</v>
      </c>
      <c r="G24" s="243" t="e">
        <f t="shared" si="7"/>
        <v>#DIV/0!</v>
      </c>
    </row>
    <row r="25" spans="1:7" s="74" customFormat="1" ht="23.25" customHeight="1">
      <c r="A25" s="316" t="s">
        <v>309</v>
      </c>
      <c r="B25" s="315"/>
      <c r="C25" s="317">
        <v>21</v>
      </c>
      <c r="D25" s="312">
        <v>0</v>
      </c>
      <c r="E25" s="312">
        <v>0</v>
      </c>
      <c r="F25" s="242">
        <f t="shared" si="0"/>
        <v>0</v>
      </c>
      <c r="G25" s="243" t="e">
        <f t="shared" si="1"/>
        <v>#DIV/0!</v>
      </c>
    </row>
    <row r="26" spans="1:7" s="74" customFormat="1" ht="23.25" customHeight="1">
      <c r="A26" s="431" t="s">
        <v>323</v>
      </c>
      <c r="B26" s="315"/>
      <c r="C26" s="317">
        <v>0</v>
      </c>
      <c r="D26" s="312">
        <v>0</v>
      </c>
      <c r="E26" s="434">
        <v>12</v>
      </c>
      <c r="F26" s="313">
        <f t="shared" si="0"/>
        <v>12</v>
      </c>
      <c r="G26" s="314" t="e">
        <f t="shared" si="1"/>
        <v>#DIV/0!</v>
      </c>
    </row>
    <row r="27" spans="1:7" s="74" customFormat="1" ht="23.25" customHeight="1">
      <c r="A27" s="431" t="s">
        <v>324</v>
      </c>
      <c r="B27" s="214"/>
      <c r="C27" s="191">
        <v>0</v>
      </c>
      <c r="D27" s="344">
        <v>0</v>
      </c>
      <c r="E27" s="434">
        <v>4</v>
      </c>
      <c r="F27" s="242">
        <f t="shared" ref="F27:F36" si="8">E27-D27</f>
        <v>4</v>
      </c>
      <c r="G27" s="243" t="e">
        <f t="shared" ref="G27:G36" si="9">(E27/D27)*100</f>
        <v>#DIV/0!</v>
      </c>
    </row>
    <row r="28" spans="1:7" s="74" customFormat="1" ht="23.25" customHeight="1">
      <c r="A28" s="432" t="s">
        <v>325</v>
      </c>
      <c r="B28" s="214"/>
      <c r="C28" s="191">
        <v>0</v>
      </c>
      <c r="D28" s="344">
        <v>0</v>
      </c>
      <c r="E28" s="434">
        <v>4</v>
      </c>
      <c r="F28" s="242">
        <f t="shared" si="8"/>
        <v>4</v>
      </c>
      <c r="G28" s="243" t="e">
        <f t="shared" si="9"/>
        <v>#DIV/0!</v>
      </c>
    </row>
    <row r="29" spans="1:7" s="74" customFormat="1" ht="23.25" customHeight="1">
      <c r="A29" s="432" t="s">
        <v>326</v>
      </c>
      <c r="B29" s="214"/>
      <c r="C29" s="191">
        <v>0</v>
      </c>
      <c r="D29" s="344">
        <v>0</v>
      </c>
      <c r="E29" s="434">
        <v>1</v>
      </c>
      <c r="F29" s="242">
        <f t="shared" si="8"/>
        <v>1</v>
      </c>
      <c r="G29" s="243" t="e">
        <f t="shared" si="9"/>
        <v>#DIV/0!</v>
      </c>
    </row>
    <row r="30" spans="1:7" s="74" customFormat="1" ht="23.25" customHeight="1">
      <c r="A30" s="433" t="s">
        <v>327</v>
      </c>
      <c r="B30" s="214"/>
      <c r="C30" s="191">
        <v>0</v>
      </c>
      <c r="D30" s="344">
        <v>0</v>
      </c>
      <c r="E30" s="434">
        <v>13</v>
      </c>
      <c r="F30" s="242">
        <f t="shared" si="8"/>
        <v>13</v>
      </c>
      <c r="G30" s="243" t="e">
        <f t="shared" si="9"/>
        <v>#DIV/0!</v>
      </c>
    </row>
    <row r="31" spans="1:7" s="74" customFormat="1" ht="23.25" customHeight="1">
      <c r="A31" s="435" t="s">
        <v>330</v>
      </c>
      <c r="B31" s="436"/>
      <c r="C31" s="437">
        <v>0</v>
      </c>
      <c r="D31" s="438">
        <v>0</v>
      </c>
      <c r="E31" s="437">
        <v>6</v>
      </c>
      <c r="F31" s="439">
        <f t="shared" si="8"/>
        <v>6</v>
      </c>
      <c r="G31" s="440" t="e">
        <f t="shared" si="9"/>
        <v>#DIV/0!</v>
      </c>
    </row>
    <row r="32" spans="1:7" s="74" customFormat="1" ht="23.25" customHeight="1">
      <c r="A32" s="435" t="s">
        <v>331</v>
      </c>
      <c r="B32" s="436"/>
      <c r="C32" s="437">
        <v>0</v>
      </c>
      <c r="D32" s="438">
        <v>0</v>
      </c>
      <c r="E32" s="437">
        <v>2</v>
      </c>
      <c r="F32" s="439">
        <f t="shared" si="8"/>
        <v>2</v>
      </c>
      <c r="G32" s="440" t="e">
        <f t="shared" si="9"/>
        <v>#DIV/0!</v>
      </c>
    </row>
    <row r="33" spans="1:7" s="74" customFormat="1" ht="23.25" customHeight="1">
      <c r="A33" s="435" t="s">
        <v>332</v>
      </c>
      <c r="B33" s="436"/>
      <c r="C33" s="437">
        <v>0</v>
      </c>
      <c r="D33" s="438">
        <v>0</v>
      </c>
      <c r="E33" s="437">
        <v>7</v>
      </c>
      <c r="F33" s="439">
        <f t="shared" si="8"/>
        <v>7</v>
      </c>
      <c r="G33" s="440" t="e">
        <f t="shared" si="9"/>
        <v>#DIV/0!</v>
      </c>
    </row>
    <row r="34" spans="1:7" s="74" customFormat="1" ht="23.25" customHeight="1">
      <c r="A34" s="435" t="s">
        <v>333</v>
      </c>
      <c r="B34" s="436"/>
      <c r="C34" s="437">
        <v>0</v>
      </c>
      <c r="D34" s="438">
        <v>0</v>
      </c>
      <c r="E34" s="437">
        <v>15</v>
      </c>
      <c r="F34" s="439">
        <f t="shared" si="8"/>
        <v>15</v>
      </c>
      <c r="G34" s="440" t="e">
        <f t="shared" si="9"/>
        <v>#DIV/0!</v>
      </c>
    </row>
    <row r="35" spans="1:7" s="74" customFormat="1" ht="23.25" customHeight="1">
      <c r="A35" s="435" t="s">
        <v>334</v>
      </c>
      <c r="B35" s="436"/>
      <c r="C35" s="437">
        <v>0</v>
      </c>
      <c r="D35" s="438">
        <v>0</v>
      </c>
      <c r="E35" s="437">
        <v>5</v>
      </c>
      <c r="F35" s="439">
        <f t="shared" si="8"/>
        <v>5</v>
      </c>
      <c r="G35" s="440" t="e">
        <f t="shared" si="9"/>
        <v>#DIV/0!</v>
      </c>
    </row>
    <row r="36" spans="1:7" s="74" customFormat="1" ht="23.25" customHeight="1">
      <c r="A36" s="435" t="s">
        <v>335</v>
      </c>
      <c r="B36" s="436"/>
      <c r="C36" s="437">
        <v>0</v>
      </c>
      <c r="D36" s="438">
        <v>0</v>
      </c>
      <c r="E36" s="437">
        <v>8</v>
      </c>
      <c r="F36" s="439">
        <f t="shared" si="8"/>
        <v>8</v>
      </c>
      <c r="G36" s="440" t="e">
        <f t="shared" si="9"/>
        <v>#DIV/0!</v>
      </c>
    </row>
    <row r="37" spans="1:7" s="74" customFormat="1" ht="31.5" customHeight="1">
      <c r="A37" s="176" t="s">
        <v>2</v>
      </c>
      <c r="B37" s="177">
        <v>4040</v>
      </c>
      <c r="C37" s="194">
        <v>0</v>
      </c>
      <c r="D37" s="194">
        <f>SUM(D38:D38)</f>
        <v>0</v>
      </c>
      <c r="E37" s="194">
        <v>0</v>
      </c>
      <c r="F37" s="240">
        <f t="shared" si="0"/>
        <v>0</v>
      </c>
      <c r="G37" s="244" t="e">
        <f t="shared" si="1"/>
        <v>#DIV/0!</v>
      </c>
    </row>
    <row r="38" spans="1:7" s="74" customFormat="1" ht="37.5" hidden="1" customHeight="1">
      <c r="A38" s="333"/>
      <c r="B38" s="215"/>
      <c r="C38" s="216">
        <v>0</v>
      </c>
      <c r="D38" s="216">
        <v>0</v>
      </c>
      <c r="E38" s="216">
        <v>0</v>
      </c>
      <c r="F38" s="242">
        <f t="shared" si="0"/>
        <v>0</v>
      </c>
      <c r="G38" s="243" t="e">
        <f t="shared" si="1"/>
        <v>#DIV/0!</v>
      </c>
    </row>
    <row r="39" spans="1:7" s="74" customFormat="1" ht="40.5" customHeight="1">
      <c r="A39" s="176" t="s">
        <v>41</v>
      </c>
      <c r="B39" s="177">
        <v>4050</v>
      </c>
      <c r="C39" s="194">
        <f>SUM(C40:C40)</f>
        <v>65</v>
      </c>
      <c r="D39" s="194">
        <f>SUM(D40:D40)</f>
        <v>0</v>
      </c>
      <c r="E39" s="194">
        <f>SUM(E40:E40)</f>
        <v>0</v>
      </c>
      <c r="F39" s="240">
        <f t="shared" si="0"/>
        <v>0</v>
      </c>
      <c r="G39" s="244" t="e">
        <f t="shared" si="1"/>
        <v>#DIV/0!</v>
      </c>
    </row>
    <row r="40" spans="1:7" s="74" customFormat="1" ht="37.5" customHeight="1">
      <c r="A40" s="354" t="s">
        <v>291</v>
      </c>
      <c r="B40" s="363"/>
      <c r="C40" s="364">
        <v>65</v>
      </c>
      <c r="D40" s="365">
        <v>0</v>
      </c>
      <c r="E40" s="364"/>
      <c r="F40" s="358">
        <f t="shared" ref="F40" si="10">E40-D40</f>
        <v>0</v>
      </c>
      <c r="G40" s="359" t="e">
        <f t="shared" ref="G40" si="11">(E40/D40)*100</f>
        <v>#DIV/0!</v>
      </c>
    </row>
    <row r="41" spans="1:7" s="74" customFormat="1" ht="24.75" hidden="1" customHeight="1">
      <c r="A41" s="176" t="s">
        <v>123</v>
      </c>
      <c r="B41" s="177">
        <v>4060</v>
      </c>
      <c r="C41" s="177"/>
      <c r="D41" s="175"/>
      <c r="E41" s="175"/>
      <c r="F41" s="240">
        <f t="shared" si="0"/>
        <v>0</v>
      </c>
      <c r="G41" s="244" t="e">
        <f t="shared" si="1"/>
        <v>#DIV/0!</v>
      </c>
    </row>
    <row r="42" spans="1:7" s="74" customFormat="1" ht="24.75" hidden="1" customHeight="1">
      <c r="A42" s="113"/>
      <c r="B42" s="114"/>
      <c r="C42" s="114"/>
      <c r="D42" s="112"/>
      <c r="E42" s="112"/>
      <c r="F42" s="242">
        <f t="shared" si="0"/>
        <v>0</v>
      </c>
      <c r="G42" s="243" t="e">
        <f t="shared" si="1"/>
        <v>#DIV/0!</v>
      </c>
    </row>
    <row r="43" spans="1:7" s="74" customFormat="1" ht="29.25" hidden="1" customHeight="1">
      <c r="A43" s="113"/>
      <c r="B43" s="114"/>
      <c r="C43" s="114"/>
      <c r="D43" s="112"/>
      <c r="E43" s="112"/>
      <c r="F43" s="242">
        <f t="shared" si="0"/>
        <v>0</v>
      </c>
      <c r="G43" s="243" t="e">
        <f t="shared" si="1"/>
        <v>#DIV/0!</v>
      </c>
    </row>
    <row r="44" spans="1:7">
      <c r="A44" s="115"/>
      <c r="B44" s="116"/>
      <c r="C44" s="116"/>
      <c r="D44" s="117"/>
      <c r="E44" s="118"/>
      <c r="F44" s="245"/>
      <c r="G44" s="245"/>
    </row>
    <row r="45" spans="1:7" ht="26.25" customHeight="1">
      <c r="A45" s="102" t="s">
        <v>305</v>
      </c>
      <c r="B45" s="515" t="s">
        <v>57</v>
      </c>
      <c r="C45" s="515"/>
      <c r="D45" s="515"/>
      <c r="E45" s="195"/>
      <c r="F45" s="476" t="s">
        <v>304</v>
      </c>
      <c r="G45" s="476"/>
    </row>
    <row r="46" spans="1:7" ht="20.25" customHeight="1">
      <c r="A46" s="179" t="s">
        <v>179</v>
      </c>
      <c r="B46" s="488" t="s">
        <v>46</v>
      </c>
      <c r="C46" s="488"/>
      <c r="D46" s="488"/>
      <c r="E46" s="78"/>
      <c r="F46" s="474" t="s">
        <v>114</v>
      </c>
      <c r="G46" s="474"/>
    </row>
    <row r="47" spans="1:7">
      <c r="A47" s="115"/>
      <c r="B47" s="116"/>
      <c r="C47" s="116"/>
      <c r="D47" s="117"/>
      <c r="E47" s="118"/>
      <c r="F47" s="245"/>
      <c r="G47" s="245"/>
    </row>
    <row r="48" spans="1:7">
      <c r="A48" s="115"/>
      <c r="B48" s="116"/>
      <c r="C48" s="116"/>
      <c r="D48" s="117"/>
      <c r="E48" s="118"/>
      <c r="F48" s="245"/>
      <c r="G48" s="245"/>
    </row>
    <row r="49" spans="1:7">
      <c r="A49" s="115"/>
      <c r="B49" s="116"/>
      <c r="C49" s="116"/>
      <c r="D49" s="117"/>
      <c r="E49" s="118"/>
      <c r="F49" s="245"/>
      <c r="G49" s="245"/>
    </row>
    <row r="50" spans="1:7">
      <c r="A50" s="115"/>
      <c r="B50" s="116"/>
      <c r="C50" s="116"/>
      <c r="D50" s="117"/>
      <c r="E50" s="118"/>
      <c r="F50" s="245"/>
      <c r="G50" s="245"/>
    </row>
    <row r="51" spans="1:7">
      <c r="A51" s="115"/>
      <c r="B51" s="116"/>
      <c r="C51" s="116"/>
      <c r="D51" s="117"/>
      <c r="E51" s="118"/>
      <c r="F51" s="245"/>
      <c r="G51" s="245"/>
    </row>
    <row r="52" spans="1:7">
      <c r="A52" s="115"/>
      <c r="B52" s="116"/>
      <c r="C52" s="116"/>
      <c r="D52" s="117"/>
      <c r="E52" s="118"/>
      <c r="F52" s="245"/>
      <c r="G52" s="245"/>
    </row>
    <row r="53" spans="1:7">
      <c r="A53" s="115"/>
      <c r="B53" s="116"/>
      <c r="C53" s="116"/>
      <c r="D53" s="117"/>
      <c r="E53" s="118"/>
      <c r="F53" s="245"/>
      <c r="G53" s="245"/>
    </row>
    <row r="54" spans="1:7">
      <c r="A54" s="115"/>
      <c r="B54" s="116"/>
      <c r="C54" s="116"/>
      <c r="D54" s="117"/>
      <c r="E54" s="118"/>
      <c r="F54" s="245"/>
      <c r="G54" s="245"/>
    </row>
    <row r="55" spans="1:7">
      <c r="A55" s="115"/>
      <c r="B55" s="116"/>
      <c r="C55" s="116"/>
      <c r="D55" s="117"/>
      <c r="E55" s="118"/>
      <c r="F55" s="245"/>
      <c r="G55" s="245"/>
    </row>
    <row r="56" spans="1:7">
      <c r="A56" s="115"/>
      <c r="B56" s="116"/>
      <c r="C56" s="116"/>
      <c r="D56" s="117"/>
      <c r="E56" s="118"/>
      <c r="F56" s="245"/>
      <c r="G56" s="245"/>
    </row>
    <row r="57" spans="1:7">
      <c r="A57" s="115"/>
      <c r="B57" s="116"/>
      <c r="C57" s="116"/>
      <c r="D57" s="117"/>
      <c r="E57" s="118"/>
      <c r="F57" s="245"/>
      <c r="G57" s="245"/>
    </row>
    <row r="58" spans="1:7">
      <c r="A58" s="115"/>
      <c r="B58" s="116"/>
      <c r="C58" s="116"/>
      <c r="D58" s="117"/>
      <c r="E58" s="118"/>
      <c r="F58" s="245"/>
      <c r="G58" s="245"/>
    </row>
    <row r="59" spans="1:7">
      <c r="A59" s="115"/>
      <c r="B59" s="116"/>
      <c r="C59" s="116"/>
      <c r="D59" s="117"/>
      <c r="E59" s="118"/>
      <c r="F59" s="245"/>
      <c r="G59" s="245"/>
    </row>
    <row r="60" spans="1:7">
      <c r="A60" s="115"/>
      <c r="B60" s="116"/>
      <c r="C60" s="116"/>
      <c r="D60" s="117"/>
      <c r="E60" s="118"/>
      <c r="F60" s="245"/>
      <c r="G60" s="245"/>
    </row>
    <row r="61" spans="1:7">
      <c r="A61" s="115"/>
      <c r="B61" s="116"/>
      <c r="C61" s="116"/>
      <c r="D61" s="117"/>
      <c r="E61" s="118"/>
      <c r="F61" s="245"/>
      <c r="G61" s="245"/>
    </row>
    <row r="62" spans="1:7">
      <c r="A62" s="115"/>
      <c r="B62" s="116"/>
      <c r="C62" s="116"/>
      <c r="D62" s="117"/>
      <c r="E62" s="118"/>
      <c r="F62" s="245"/>
      <c r="G62" s="245"/>
    </row>
    <row r="63" spans="1:7">
      <c r="A63" s="115"/>
      <c r="B63" s="116"/>
      <c r="C63" s="116"/>
      <c r="D63" s="117"/>
      <c r="E63" s="118"/>
      <c r="F63" s="245"/>
      <c r="G63" s="245"/>
    </row>
    <row r="64" spans="1:7">
      <c r="A64" s="115"/>
      <c r="B64" s="116"/>
      <c r="C64" s="116"/>
      <c r="D64" s="117"/>
      <c r="E64" s="118"/>
      <c r="F64" s="245"/>
      <c r="G64" s="245"/>
    </row>
    <row r="65" spans="1:7">
      <c r="A65" s="115"/>
      <c r="B65" s="116"/>
      <c r="C65" s="116"/>
      <c r="D65" s="117"/>
      <c r="E65" s="118"/>
      <c r="F65" s="245"/>
      <c r="G65" s="245"/>
    </row>
    <row r="66" spans="1:7">
      <c r="A66" s="115"/>
      <c r="B66" s="116"/>
      <c r="C66" s="116"/>
      <c r="D66" s="117"/>
      <c r="E66" s="118"/>
      <c r="F66" s="245"/>
      <c r="G66" s="245"/>
    </row>
    <row r="67" spans="1:7">
      <c r="A67" s="115"/>
      <c r="B67" s="116"/>
      <c r="C67" s="116"/>
      <c r="D67" s="117"/>
      <c r="E67" s="118"/>
      <c r="F67" s="245"/>
      <c r="G67" s="245"/>
    </row>
    <row r="68" spans="1:7">
      <c r="A68" s="115"/>
      <c r="B68" s="116"/>
      <c r="C68" s="116"/>
      <c r="D68" s="117"/>
      <c r="E68" s="118"/>
      <c r="F68" s="245"/>
      <c r="G68" s="245"/>
    </row>
    <row r="69" spans="1:7">
      <c r="A69" s="115"/>
      <c r="B69" s="116"/>
      <c r="C69" s="116"/>
      <c r="D69" s="117"/>
      <c r="E69" s="118"/>
      <c r="F69" s="245"/>
      <c r="G69" s="245"/>
    </row>
    <row r="70" spans="1:7">
      <c r="A70" s="115"/>
      <c r="B70" s="116"/>
      <c r="C70" s="116"/>
      <c r="D70" s="117"/>
      <c r="E70" s="118"/>
      <c r="F70" s="245"/>
      <c r="G70" s="245"/>
    </row>
    <row r="71" spans="1:7">
      <c r="A71" s="115"/>
      <c r="B71" s="116"/>
      <c r="C71" s="116"/>
      <c r="D71" s="117"/>
      <c r="E71" s="118"/>
      <c r="F71" s="245"/>
      <c r="G71" s="245"/>
    </row>
    <row r="72" spans="1:7">
      <c r="A72" s="115"/>
      <c r="B72" s="116"/>
      <c r="C72" s="116"/>
      <c r="D72" s="117"/>
      <c r="E72" s="118"/>
      <c r="F72" s="245"/>
      <c r="G72" s="245"/>
    </row>
    <row r="73" spans="1:7">
      <c r="A73" s="115"/>
      <c r="B73" s="116"/>
      <c r="C73" s="116"/>
      <c r="D73" s="117"/>
      <c r="E73" s="118"/>
      <c r="F73" s="245"/>
      <c r="G73" s="245"/>
    </row>
    <row r="74" spans="1:7">
      <c r="A74" s="115"/>
      <c r="B74" s="116"/>
      <c r="C74" s="116"/>
      <c r="D74" s="117"/>
      <c r="E74" s="118"/>
      <c r="F74" s="245"/>
      <c r="G74" s="245"/>
    </row>
    <row r="75" spans="1:7">
      <c r="A75" s="115"/>
      <c r="B75" s="116"/>
      <c r="C75" s="116"/>
      <c r="D75" s="117"/>
      <c r="E75" s="118"/>
      <c r="F75" s="245"/>
      <c r="G75" s="245"/>
    </row>
    <row r="76" spans="1:7">
      <c r="A76" s="115"/>
      <c r="D76" s="120"/>
      <c r="E76" s="121"/>
      <c r="F76" s="246"/>
      <c r="G76" s="246"/>
    </row>
    <row r="77" spans="1:7">
      <c r="A77" s="80"/>
      <c r="D77" s="120"/>
      <c r="E77" s="121"/>
      <c r="F77" s="246"/>
      <c r="G77" s="246"/>
    </row>
    <row r="78" spans="1:7">
      <c r="A78" s="80"/>
      <c r="D78" s="120"/>
      <c r="E78" s="121"/>
      <c r="F78" s="246"/>
      <c r="G78" s="246"/>
    </row>
    <row r="79" spans="1:7">
      <c r="A79" s="80"/>
      <c r="D79" s="120"/>
      <c r="E79" s="121"/>
      <c r="F79" s="246"/>
      <c r="G79" s="246"/>
    </row>
    <row r="80" spans="1:7">
      <c r="A80" s="80"/>
      <c r="D80" s="120"/>
      <c r="E80" s="121"/>
      <c r="F80" s="246"/>
      <c r="G80" s="246"/>
    </row>
    <row r="81" spans="1:7">
      <c r="A81" s="80"/>
      <c r="D81" s="120"/>
      <c r="E81" s="121"/>
      <c r="F81" s="246"/>
      <c r="G81" s="246"/>
    </row>
    <row r="82" spans="1:7">
      <c r="A82" s="80"/>
      <c r="D82" s="120"/>
      <c r="E82" s="121"/>
      <c r="F82" s="246"/>
      <c r="G82" s="246"/>
    </row>
    <row r="83" spans="1:7">
      <c r="A83" s="80"/>
      <c r="D83" s="120"/>
      <c r="E83" s="121"/>
      <c r="F83" s="246"/>
      <c r="G83" s="246"/>
    </row>
    <row r="84" spans="1:7">
      <c r="A84" s="80"/>
      <c r="D84" s="120"/>
      <c r="E84" s="121"/>
      <c r="F84" s="246"/>
      <c r="G84" s="246"/>
    </row>
    <row r="85" spans="1:7">
      <c r="A85" s="80"/>
      <c r="D85" s="120"/>
      <c r="E85" s="121"/>
      <c r="F85" s="246"/>
      <c r="G85" s="246"/>
    </row>
    <row r="86" spans="1:7">
      <c r="A86" s="80"/>
      <c r="D86" s="120"/>
      <c r="E86" s="121"/>
      <c r="F86" s="246"/>
      <c r="G86" s="246"/>
    </row>
    <row r="87" spans="1:7">
      <c r="A87" s="80"/>
      <c r="D87" s="120"/>
      <c r="E87" s="121"/>
      <c r="F87" s="246"/>
      <c r="G87" s="246"/>
    </row>
    <row r="88" spans="1:7">
      <c r="A88" s="80"/>
      <c r="D88" s="120"/>
      <c r="E88" s="121"/>
      <c r="F88" s="246"/>
      <c r="G88" s="246"/>
    </row>
    <row r="89" spans="1:7">
      <c r="A89" s="80"/>
      <c r="D89" s="120"/>
      <c r="E89" s="121"/>
      <c r="F89" s="246"/>
      <c r="G89" s="246"/>
    </row>
    <row r="90" spans="1:7">
      <c r="A90" s="80"/>
      <c r="D90" s="120"/>
      <c r="E90" s="121"/>
      <c r="F90" s="246"/>
      <c r="G90" s="246"/>
    </row>
    <row r="91" spans="1:7">
      <c r="A91" s="80"/>
      <c r="D91" s="120"/>
      <c r="E91" s="121"/>
      <c r="F91" s="246"/>
      <c r="G91" s="246"/>
    </row>
    <row r="92" spans="1:7">
      <c r="A92" s="80"/>
      <c r="D92" s="120"/>
      <c r="E92" s="121"/>
      <c r="F92" s="246"/>
      <c r="G92" s="246"/>
    </row>
    <row r="93" spans="1:7">
      <c r="A93" s="80"/>
      <c r="D93" s="120"/>
      <c r="E93" s="121"/>
      <c r="F93" s="246"/>
      <c r="G93" s="246"/>
    </row>
    <row r="94" spans="1:7">
      <c r="A94" s="80"/>
      <c r="D94" s="120"/>
      <c r="E94" s="121"/>
      <c r="F94" s="246"/>
      <c r="G94" s="246"/>
    </row>
    <row r="95" spans="1:7">
      <c r="A95" s="80"/>
      <c r="D95" s="120"/>
      <c r="E95" s="121"/>
      <c r="F95" s="246"/>
      <c r="G95" s="246"/>
    </row>
    <row r="96" spans="1:7">
      <c r="A96" s="80"/>
      <c r="D96" s="120"/>
      <c r="E96" s="121"/>
      <c r="F96" s="246"/>
      <c r="G96" s="246"/>
    </row>
    <row r="97" spans="1:7">
      <c r="A97" s="80"/>
      <c r="D97" s="120"/>
      <c r="E97" s="121"/>
      <c r="F97" s="246"/>
      <c r="G97" s="246"/>
    </row>
    <row r="98" spans="1:7">
      <c r="A98" s="80"/>
      <c r="D98" s="120"/>
      <c r="E98" s="121"/>
      <c r="F98" s="246"/>
      <c r="G98" s="246"/>
    </row>
    <row r="99" spans="1:7">
      <c r="A99" s="80"/>
    </row>
    <row r="100" spans="1:7">
      <c r="A100" s="81"/>
    </row>
    <row r="101" spans="1:7">
      <c r="A101" s="81"/>
    </row>
    <row r="102" spans="1:7">
      <c r="A102" s="81"/>
    </row>
    <row r="103" spans="1:7">
      <c r="A103" s="81"/>
    </row>
    <row r="104" spans="1:7">
      <c r="A104" s="81"/>
    </row>
    <row r="105" spans="1:7">
      <c r="A105" s="81"/>
    </row>
    <row r="106" spans="1:7">
      <c r="A106" s="81"/>
    </row>
    <row r="107" spans="1:7">
      <c r="A107" s="81"/>
    </row>
    <row r="108" spans="1:7">
      <c r="A108" s="81"/>
    </row>
    <row r="109" spans="1:7">
      <c r="A109" s="81"/>
    </row>
    <row r="110" spans="1:7">
      <c r="A110" s="81"/>
    </row>
    <row r="111" spans="1:7">
      <c r="A111" s="81"/>
    </row>
    <row r="112" spans="1:7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1"/>
    </row>
    <row r="118" spans="1:1">
      <c r="A118" s="81"/>
    </row>
    <row r="119" spans="1:1">
      <c r="A119" s="81"/>
    </row>
    <row r="120" spans="1:1">
      <c r="A120" s="81"/>
    </row>
    <row r="121" spans="1:1">
      <c r="A121" s="81"/>
    </row>
    <row r="122" spans="1:1">
      <c r="A122" s="81"/>
    </row>
    <row r="123" spans="1:1">
      <c r="A123" s="81"/>
    </row>
    <row r="124" spans="1:1">
      <c r="A124" s="81"/>
    </row>
    <row r="125" spans="1:1">
      <c r="A125" s="81"/>
    </row>
    <row r="126" spans="1:1">
      <c r="A126" s="81"/>
    </row>
    <row r="127" spans="1:1">
      <c r="A127" s="81"/>
    </row>
    <row r="128" spans="1:1">
      <c r="A128" s="81"/>
    </row>
    <row r="129" spans="1:1">
      <c r="A129" s="81"/>
    </row>
    <row r="130" spans="1:1">
      <c r="A130" s="81"/>
    </row>
    <row r="131" spans="1:1">
      <c r="A131" s="81"/>
    </row>
    <row r="132" spans="1:1">
      <c r="A132" s="81"/>
    </row>
    <row r="133" spans="1:1">
      <c r="A133" s="81"/>
    </row>
    <row r="134" spans="1:1">
      <c r="A134" s="81"/>
    </row>
    <row r="135" spans="1:1">
      <c r="A135" s="81"/>
    </row>
    <row r="136" spans="1:1">
      <c r="A136" s="81"/>
    </row>
    <row r="137" spans="1:1">
      <c r="A137" s="81"/>
    </row>
    <row r="138" spans="1:1">
      <c r="A138" s="81"/>
    </row>
    <row r="139" spans="1:1">
      <c r="A139" s="81"/>
    </row>
    <row r="140" spans="1:1">
      <c r="A140" s="81"/>
    </row>
    <row r="141" spans="1:1">
      <c r="A141" s="81"/>
    </row>
    <row r="142" spans="1:1">
      <c r="A142" s="81"/>
    </row>
    <row r="143" spans="1:1">
      <c r="A143" s="81"/>
    </row>
    <row r="144" spans="1:1">
      <c r="A144" s="81"/>
    </row>
    <row r="145" spans="1:1">
      <c r="A145" s="81"/>
    </row>
    <row r="146" spans="1:1">
      <c r="A146" s="81"/>
    </row>
    <row r="147" spans="1:1">
      <c r="A147" s="81"/>
    </row>
    <row r="148" spans="1:1">
      <c r="A148" s="81"/>
    </row>
    <row r="149" spans="1:1">
      <c r="A149" s="81"/>
    </row>
    <row r="150" spans="1:1">
      <c r="A150" s="81"/>
    </row>
    <row r="151" spans="1:1">
      <c r="A151" s="81"/>
    </row>
    <row r="152" spans="1:1">
      <c r="A152" s="81"/>
    </row>
    <row r="153" spans="1:1">
      <c r="A153" s="81"/>
    </row>
    <row r="154" spans="1:1">
      <c r="A154" s="81"/>
    </row>
    <row r="155" spans="1:1">
      <c r="A155" s="81"/>
    </row>
    <row r="156" spans="1:1">
      <c r="A156" s="81"/>
    </row>
    <row r="157" spans="1:1">
      <c r="A157" s="81"/>
    </row>
    <row r="158" spans="1:1">
      <c r="A158" s="81"/>
    </row>
    <row r="159" spans="1:1">
      <c r="A159" s="81"/>
    </row>
    <row r="160" spans="1:1">
      <c r="A160" s="81"/>
    </row>
    <row r="161" spans="1:1">
      <c r="A161" s="81"/>
    </row>
    <row r="162" spans="1:1">
      <c r="A162" s="81"/>
    </row>
    <row r="163" spans="1:1">
      <c r="A163" s="81"/>
    </row>
    <row r="164" spans="1:1">
      <c r="A164" s="81"/>
    </row>
    <row r="165" spans="1:1">
      <c r="A165" s="81"/>
    </row>
    <row r="166" spans="1:1">
      <c r="A166" s="81"/>
    </row>
    <row r="167" spans="1:1">
      <c r="A167" s="81"/>
    </row>
    <row r="168" spans="1:1">
      <c r="A168" s="81"/>
    </row>
    <row r="169" spans="1:1">
      <c r="A169" s="81"/>
    </row>
    <row r="170" spans="1:1">
      <c r="A170" s="81"/>
    </row>
    <row r="171" spans="1:1">
      <c r="A171" s="81"/>
    </row>
    <row r="172" spans="1:1">
      <c r="A172" s="81"/>
    </row>
    <row r="173" spans="1:1">
      <c r="A173" s="81"/>
    </row>
    <row r="174" spans="1:1">
      <c r="A174" s="81"/>
    </row>
    <row r="175" spans="1:1">
      <c r="A175" s="81"/>
    </row>
    <row r="176" spans="1:1">
      <c r="A176" s="81"/>
    </row>
    <row r="177" spans="1:1">
      <c r="A177" s="81"/>
    </row>
    <row r="178" spans="1:1">
      <c r="A178" s="81"/>
    </row>
    <row r="179" spans="1:1">
      <c r="A179" s="81"/>
    </row>
    <row r="180" spans="1:1">
      <c r="A180" s="81"/>
    </row>
    <row r="181" spans="1:1">
      <c r="A181" s="81"/>
    </row>
    <row r="182" spans="1:1">
      <c r="A182" s="81"/>
    </row>
    <row r="183" spans="1:1">
      <c r="A183" s="81"/>
    </row>
    <row r="184" spans="1:1">
      <c r="A184" s="81"/>
    </row>
    <row r="185" spans="1:1">
      <c r="A185" s="81"/>
    </row>
    <row r="186" spans="1:1">
      <c r="A186" s="81"/>
    </row>
    <row r="187" spans="1:1">
      <c r="A187" s="81"/>
    </row>
    <row r="188" spans="1:1">
      <c r="A188" s="81"/>
    </row>
    <row r="189" spans="1:1">
      <c r="A189" s="81"/>
    </row>
    <row r="190" spans="1:1">
      <c r="A190" s="81"/>
    </row>
    <row r="191" spans="1:1">
      <c r="A191" s="81"/>
    </row>
    <row r="192" spans="1:1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  <row r="238" spans="1:1">
      <c r="A238" s="81"/>
    </row>
    <row r="239" spans="1:1">
      <c r="A239" s="81"/>
    </row>
    <row r="240" spans="1:1">
      <c r="A240" s="81"/>
    </row>
    <row r="241" spans="1:1">
      <c r="A241" s="81"/>
    </row>
    <row r="242" spans="1:1">
      <c r="A242" s="81"/>
    </row>
    <row r="243" spans="1:1">
      <c r="A243" s="81"/>
    </row>
    <row r="244" spans="1:1">
      <c r="A244" s="81"/>
    </row>
    <row r="245" spans="1:1">
      <c r="A245" s="81"/>
    </row>
    <row r="246" spans="1:1">
      <c r="A246" s="81"/>
    </row>
    <row r="247" spans="1:1">
      <c r="A247" s="81"/>
    </row>
    <row r="248" spans="1:1">
      <c r="A248" s="81"/>
    </row>
    <row r="249" spans="1:1">
      <c r="A249" s="81"/>
    </row>
    <row r="250" spans="1:1">
      <c r="A250" s="81"/>
    </row>
    <row r="251" spans="1:1">
      <c r="A251" s="81"/>
    </row>
    <row r="252" spans="1:1">
      <c r="A252" s="81"/>
    </row>
    <row r="253" spans="1:1">
      <c r="A253" s="81"/>
    </row>
    <row r="254" spans="1:1">
      <c r="A254" s="81"/>
    </row>
    <row r="255" spans="1:1">
      <c r="A255" s="81"/>
    </row>
    <row r="256" spans="1:1">
      <c r="A256" s="81"/>
    </row>
    <row r="257" spans="1:1">
      <c r="A257" s="81"/>
    </row>
    <row r="258" spans="1:1">
      <c r="A258" s="81"/>
    </row>
    <row r="259" spans="1:1">
      <c r="A259" s="81"/>
    </row>
    <row r="260" spans="1:1">
      <c r="A260" s="81"/>
    </row>
    <row r="261" spans="1:1">
      <c r="A261" s="81"/>
    </row>
    <row r="262" spans="1:1">
      <c r="A262" s="81"/>
    </row>
    <row r="263" spans="1:1">
      <c r="A263" s="81"/>
    </row>
    <row r="264" spans="1:1">
      <c r="A264" s="81"/>
    </row>
    <row r="265" spans="1:1">
      <c r="A265" s="81"/>
    </row>
    <row r="266" spans="1:1">
      <c r="A266" s="81"/>
    </row>
  </sheetData>
  <mergeCells count="5">
    <mergeCell ref="B45:D45"/>
    <mergeCell ref="B46:D46"/>
    <mergeCell ref="F45:G45"/>
    <mergeCell ref="F46:G46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:G7 G9 G14 G40 G41:G43 G27:G33 G36:G38 G16:G26 G34:G35 G39 G15" evalError="1"/>
    <ignoredError sqref="C16:E16 D3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zoomScale="65" zoomScaleNormal="75" zoomScaleSheetLayoutView="65" workbookViewId="0">
      <selection activeCell="U15" sqref="U15"/>
    </sheetView>
  </sheetViews>
  <sheetFormatPr defaultRowHeight="18.75"/>
  <cols>
    <col min="1" max="1" width="44.85546875" style="124" customWidth="1"/>
    <col min="2" max="2" width="19.28515625" style="122" customWidth="1"/>
    <col min="3" max="3" width="17.28515625" style="124" customWidth="1"/>
    <col min="4" max="4" width="16.140625" style="124" customWidth="1"/>
    <col min="5" max="5" width="14.7109375" style="124" customWidth="1"/>
    <col min="6" max="6" width="15" style="124" customWidth="1"/>
    <col min="7" max="7" width="15.28515625" style="124" customWidth="1"/>
    <col min="8" max="8" width="15" style="124" customWidth="1"/>
    <col min="9" max="9" width="13.7109375" style="124" customWidth="1"/>
    <col min="10" max="10" width="14.28515625" style="124" customWidth="1"/>
    <col min="11" max="11" width="13.42578125" style="124" customWidth="1"/>
    <col min="12" max="12" width="16.85546875" style="124" customWidth="1"/>
    <col min="13" max="13" width="15" style="124" customWidth="1"/>
    <col min="14" max="14" width="16.7109375" style="124" customWidth="1"/>
    <col min="15" max="15" width="15.42578125" style="124" customWidth="1"/>
    <col min="16" max="16384" width="9.140625" style="124"/>
  </cols>
  <sheetData>
    <row r="1" spans="1:15" ht="20.25">
      <c r="O1" s="123" t="s">
        <v>172</v>
      </c>
    </row>
    <row r="2" spans="1:15" ht="30.75" customHeight="1">
      <c r="A2" s="530" t="s">
        <v>64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15" ht="37.5" customHeight="1">
      <c r="A3" s="531" t="s">
        <v>314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</row>
    <row r="4" spans="1:15" ht="31.5" customHeight="1">
      <c r="A4" s="535" t="s">
        <v>253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</row>
    <row r="5" spans="1:15" ht="20.25">
      <c r="A5" s="536" t="s">
        <v>69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</row>
    <row r="6" spans="1:15" ht="41.25" customHeight="1">
      <c r="A6" s="537" t="s">
        <v>130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</row>
    <row r="7" spans="1:15" ht="41.25" customHeight="1">
      <c r="A7" s="538" t="s">
        <v>112</v>
      </c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</row>
    <row r="8" spans="1:15" s="69" customFormat="1" ht="74.25" customHeight="1">
      <c r="A8" s="512" t="s">
        <v>100</v>
      </c>
      <c r="B8" s="512"/>
      <c r="C8" s="539" t="s">
        <v>315</v>
      </c>
      <c r="D8" s="541"/>
      <c r="E8" s="540"/>
      <c r="F8" s="539" t="s">
        <v>316</v>
      </c>
      <c r="G8" s="541"/>
      <c r="H8" s="540"/>
      <c r="I8" s="512" t="s">
        <v>317</v>
      </c>
      <c r="J8" s="512"/>
      <c r="K8" s="512"/>
      <c r="L8" s="512" t="s">
        <v>216</v>
      </c>
      <c r="M8" s="512"/>
      <c r="N8" s="539" t="s">
        <v>217</v>
      </c>
      <c r="O8" s="540"/>
    </row>
    <row r="9" spans="1:15" s="69" customFormat="1" ht="27.75" customHeight="1">
      <c r="A9" s="512">
        <v>1</v>
      </c>
      <c r="B9" s="512"/>
      <c r="C9" s="541">
        <v>2</v>
      </c>
      <c r="D9" s="541"/>
      <c r="E9" s="540"/>
      <c r="F9" s="539">
        <v>3</v>
      </c>
      <c r="G9" s="541"/>
      <c r="H9" s="540"/>
      <c r="I9" s="512">
        <v>4</v>
      </c>
      <c r="J9" s="512"/>
      <c r="K9" s="512"/>
      <c r="L9" s="539">
        <v>5</v>
      </c>
      <c r="M9" s="540"/>
      <c r="N9" s="512">
        <v>6</v>
      </c>
      <c r="O9" s="512"/>
    </row>
    <row r="10" spans="1:15" s="69" customFormat="1" ht="98.25" customHeight="1">
      <c r="A10" s="552" t="s">
        <v>234</v>
      </c>
      <c r="B10" s="552"/>
      <c r="C10" s="545">
        <f>SUM(C11:C13)</f>
        <v>132</v>
      </c>
      <c r="D10" s="546"/>
      <c r="E10" s="547"/>
      <c r="F10" s="542">
        <f>SUM(F11:F13)</f>
        <v>135</v>
      </c>
      <c r="G10" s="543"/>
      <c r="H10" s="544"/>
      <c r="I10" s="542">
        <f>SUM(I11:I13)</f>
        <v>148</v>
      </c>
      <c r="J10" s="543"/>
      <c r="K10" s="544"/>
      <c r="L10" s="517" t="s">
        <v>16</v>
      </c>
      <c r="M10" s="518"/>
      <c r="N10" s="517" t="s">
        <v>16</v>
      </c>
      <c r="O10" s="518"/>
    </row>
    <row r="11" spans="1:15" s="69" customFormat="1" ht="42" customHeight="1">
      <c r="A11" s="553" t="s">
        <v>102</v>
      </c>
      <c r="B11" s="553"/>
      <c r="C11" s="548">
        <v>1</v>
      </c>
      <c r="D11" s="549"/>
      <c r="E11" s="550"/>
      <c r="F11" s="532">
        <v>1</v>
      </c>
      <c r="G11" s="533"/>
      <c r="H11" s="534"/>
      <c r="I11" s="532">
        <v>1</v>
      </c>
      <c r="J11" s="533"/>
      <c r="K11" s="534"/>
      <c r="L11" s="519" t="s">
        <v>16</v>
      </c>
      <c r="M11" s="520"/>
      <c r="N11" s="519" t="s">
        <v>16</v>
      </c>
      <c r="O11" s="520"/>
    </row>
    <row r="12" spans="1:15" s="69" customFormat="1" ht="43.5" customHeight="1">
      <c r="A12" s="553" t="s">
        <v>101</v>
      </c>
      <c r="B12" s="553"/>
      <c r="C12" s="548">
        <v>8</v>
      </c>
      <c r="D12" s="549"/>
      <c r="E12" s="550"/>
      <c r="F12" s="532">
        <v>10</v>
      </c>
      <c r="G12" s="533"/>
      <c r="H12" s="534"/>
      <c r="I12" s="532">
        <v>8</v>
      </c>
      <c r="J12" s="533"/>
      <c r="K12" s="534"/>
      <c r="L12" s="519" t="s">
        <v>16</v>
      </c>
      <c r="M12" s="520"/>
      <c r="N12" s="519" t="s">
        <v>16</v>
      </c>
      <c r="O12" s="520"/>
    </row>
    <row r="13" spans="1:15" s="69" customFormat="1" ht="41.25" customHeight="1">
      <c r="A13" s="553" t="s">
        <v>103</v>
      </c>
      <c r="B13" s="553"/>
      <c r="C13" s="548">
        <v>123</v>
      </c>
      <c r="D13" s="549"/>
      <c r="E13" s="550"/>
      <c r="F13" s="532">
        <v>124</v>
      </c>
      <c r="G13" s="533"/>
      <c r="H13" s="534"/>
      <c r="I13" s="532">
        <v>139</v>
      </c>
      <c r="J13" s="533"/>
      <c r="K13" s="534"/>
      <c r="L13" s="519" t="s">
        <v>16</v>
      </c>
      <c r="M13" s="520"/>
      <c r="N13" s="519" t="s">
        <v>16</v>
      </c>
      <c r="O13" s="520"/>
    </row>
    <row r="14" spans="1:15" s="69" customFormat="1" ht="44.25" customHeight="1">
      <c r="A14" s="552" t="s">
        <v>158</v>
      </c>
      <c r="B14" s="552"/>
      <c r="C14" s="545">
        <f>SUM(C15:C17)</f>
        <v>17872</v>
      </c>
      <c r="D14" s="546"/>
      <c r="E14" s="547"/>
      <c r="F14" s="542">
        <f>SUM(F15:F17)</f>
        <v>24975</v>
      </c>
      <c r="G14" s="543"/>
      <c r="H14" s="544"/>
      <c r="I14" s="542">
        <f>SUM(I15:I17)</f>
        <v>20247</v>
      </c>
      <c r="J14" s="543"/>
      <c r="K14" s="544"/>
      <c r="L14" s="517" t="s">
        <v>16</v>
      </c>
      <c r="M14" s="518"/>
      <c r="N14" s="517" t="s">
        <v>16</v>
      </c>
      <c r="O14" s="518"/>
    </row>
    <row r="15" spans="1:15" s="69" customFormat="1" ht="33" customHeight="1">
      <c r="A15" s="553" t="s">
        <v>102</v>
      </c>
      <c r="B15" s="553"/>
      <c r="C15" s="548">
        <v>337</v>
      </c>
      <c r="D15" s="549"/>
      <c r="E15" s="550"/>
      <c r="F15" s="532">
        <v>563</v>
      </c>
      <c r="G15" s="533"/>
      <c r="H15" s="534"/>
      <c r="I15" s="532">
        <v>304</v>
      </c>
      <c r="J15" s="533"/>
      <c r="K15" s="534"/>
      <c r="L15" s="519" t="s">
        <v>16</v>
      </c>
      <c r="M15" s="520"/>
      <c r="N15" s="519" t="s">
        <v>16</v>
      </c>
      <c r="O15" s="520"/>
    </row>
    <row r="16" spans="1:15" s="69" customFormat="1" ht="33" customHeight="1">
      <c r="A16" s="553" t="s">
        <v>101</v>
      </c>
      <c r="B16" s="553"/>
      <c r="C16" s="521">
        <v>2033</v>
      </c>
      <c r="D16" s="522"/>
      <c r="E16" s="523"/>
      <c r="F16" s="524">
        <v>3237</v>
      </c>
      <c r="G16" s="525"/>
      <c r="H16" s="526"/>
      <c r="I16" s="524">
        <v>2274</v>
      </c>
      <c r="J16" s="525"/>
      <c r="K16" s="526"/>
      <c r="L16" s="519" t="s">
        <v>16</v>
      </c>
      <c r="M16" s="520"/>
      <c r="N16" s="519" t="s">
        <v>16</v>
      </c>
      <c r="O16" s="520"/>
    </row>
    <row r="17" spans="1:15" s="69" customFormat="1" ht="33" customHeight="1">
      <c r="A17" s="553" t="s">
        <v>103</v>
      </c>
      <c r="B17" s="553"/>
      <c r="C17" s="521">
        <v>15502</v>
      </c>
      <c r="D17" s="522"/>
      <c r="E17" s="523"/>
      <c r="F17" s="524">
        <v>21175</v>
      </c>
      <c r="G17" s="525"/>
      <c r="H17" s="526"/>
      <c r="I17" s="524">
        <v>17669</v>
      </c>
      <c r="J17" s="525"/>
      <c r="K17" s="526"/>
      <c r="L17" s="519" t="s">
        <v>16</v>
      </c>
      <c r="M17" s="520"/>
      <c r="N17" s="519" t="s">
        <v>16</v>
      </c>
      <c r="O17" s="520"/>
    </row>
    <row r="18" spans="1:15" s="69" customFormat="1" ht="47.25" customHeight="1">
      <c r="A18" s="552" t="s">
        <v>159</v>
      </c>
      <c r="B18" s="552"/>
      <c r="C18" s="561">
        <f>'I. Фін результат'!C95</f>
        <v>17872</v>
      </c>
      <c r="D18" s="562"/>
      <c r="E18" s="563"/>
      <c r="F18" s="527">
        <f>SUM(F19:H21)</f>
        <v>24975</v>
      </c>
      <c r="G18" s="528"/>
      <c r="H18" s="529"/>
      <c r="I18" s="527">
        <f>'I. Фін результат'!F95</f>
        <v>20247</v>
      </c>
      <c r="J18" s="528"/>
      <c r="K18" s="529"/>
      <c r="L18" s="517" t="s">
        <v>16</v>
      </c>
      <c r="M18" s="518"/>
      <c r="N18" s="517" t="s">
        <v>16</v>
      </c>
      <c r="O18" s="518"/>
    </row>
    <row r="19" spans="1:15" s="69" customFormat="1" ht="33" customHeight="1">
      <c r="A19" s="553" t="s">
        <v>102</v>
      </c>
      <c r="B19" s="553"/>
      <c r="C19" s="521">
        <v>337</v>
      </c>
      <c r="D19" s="522"/>
      <c r="E19" s="523"/>
      <c r="F19" s="524">
        <v>563</v>
      </c>
      <c r="G19" s="525"/>
      <c r="H19" s="526"/>
      <c r="I19" s="524">
        <v>304</v>
      </c>
      <c r="J19" s="525"/>
      <c r="K19" s="526"/>
      <c r="L19" s="519" t="s">
        <v>16</v>
      </c>
      <c r="M19" s="520"/>
      <c r="N19" s="519" t="s">
        <v>16</v>
      </c>
      <c r="O19" s="520"/>
    </row>
    <row r="20" spans="1:15" s="69" customFormat="1" ht="33" customHeight="1">
      <c r="A20" s="553" t="s">
        <v>101</v>
      </c>
      <c r="B20" s="553"/>
      <c r="C20" s="521">
        <v>2033</v>
      </c>
      <c r="D20" s="522"/>
      <c r="E20" s="523"/>
      <c r="F20" s="524">
        <v>3237</v>
      </c>
      <c r="G20" s="525"/>
      <c r="H20" s="526"/>
      <c r="I20" s="524">
        <v>2274</v>
      </c>
      <c r="J20" s="525"/>
      <c r="K20" s="526"/>
      <c r="L20" s="519" t="s">
        <v>16</v>
      </c>
      <c r="M20" s="520"/>
      <c r="N20" s="519" t="s">
        <v>16</v>
      </c>
      <c r="O20" s="520"/>
    </row>
    <row r="21" spans="1:15" s="69" customFormat="1" ht="33" customHeight="1">
      <c r="A21" s="553" t="s">
        <v>103</v>
      </c>
      <c r="B21" s="553"/>
      <c r="C21" s="521">
        <v>15502</v>
      </c>
      <c r="D21" s="522"/>
      <c r="E21" s="523"/>
      <c r="F21" s="524">
        <v>21175</v>
      </c>
      <c r="G21" s="525"/>
      <c r="H21" s="526"/>
      <c r="I21" s="524">
        <v>17669</v>
      </c>
      <c r="J21" s="525"/>
      <c r="K21" s="526"/>
      <c r="L21" s="519" t="s">
        <v>16</v>
      </c>
      <c r="M21" s="520"/>
      <c r="N21" s="519" t="s">
        <v>16</v>
      </c>
      <c r="O21" s="520"/>
    </row>
    <row r="22" spans="1:15" s="69" customFormat="1" ht="71.25" customHeight="1">
      <c r="A22" s="552" t="s">
        <v>190</v>
      </c>
      <c r="B22" s="552"/>
      <c r="C22" s="561">
        <f>(C18/C10)/9*1000</f>
        <v>15043.771043771045</v>
      </c>
      <c r="D22" s="562"/>
      <c r="E22" s="563"/>
      <c r="F22" s="527">
        <f>(F18/F10)/12*1000</f>
        <v>15416.666666666666</v>
      </c>
      <c r="G22" s="528"/>
      <c r="H22" s="529"/>
      <c r="I22" s="527">
        <f>(I18/I10)/9*1000</f>
        <v>15200.450450450451</v>
      </c>
      <c r="J22" s="528"/>
      <c r="K22" s="529"/>
      <c r="L22" s="517" t="s">
        <v>16</v>
      </c>
      <c r="M22" s="518"/>
      <c r="N22" s="517" t="s">
        <v>16</v>
      </c>
      <c r="O22" s="518"/>
    </row>
    <row r="23" spans="1:15" s="69" customFormat="1" ht="33" customHeight="1">
      <c r="A23" s="553" t="s">
        <v>102</v>
      </c>
      <c r="B23" s="553"/>
      <c r="C23" s="521">
        <f>(C19/C11)/9*1000</f>
        <v>37444.444444444445</v>
      </c>
      <c r="D23" s="522"/>
      <c r="E23" s="523"/>
      <c r="F23" s="524">
        <f>(F19/F11)/12*1000</f>
        <v>46916.666666666664</v>
      </c>
      <c r="G23" s="525"/>
      <c r="H23" s="526"/>
      <c r="I23" s="524">
        <f>(I19/I11)/9*1000</f>
        <v>33777.777777777781</v>
      </c>
      <c r="J23" s="525"/>
      <c r="K23" s="526"/>
      <c r="L23" s="519" t="s">
        <v>16</v>
      </c>
      <c r="M23" s="520"/>
      <c r="N23" s="519" t="s">
        <v>16</v>
      </c>
      <c r="O23" s="520"/>
    </row>
    <row r="24" spans="1:15" s="69" customFormat="1" ht="33" customHeight="1">
      <c r="A24" s="553" t="s">
        <v>101</v>
      </c>
      <c r="B24" s="553"/>
      <c r="C24" s="521">
        <f>(C20/C12)/9*1000</f>
        <v>28236.111111111109</v>
      </c>
      <c r="D24" s="522"/>
      <c r="E24" s="523"/>
      <c r="F24" s="524">
        <f>(F20/F12)/12*1000</f>
        <v>26974.999999999996</v>
      </c>
      <c r="G24" s="525"/>
      <c r="H24" s="526"/>
      <c r="I24" s="524">
        <f>(I20/I12)/9*1000</f>
        <v>31583.333333333332</v>
      </c>
      <c r="J24" s="525"/>
      <c r="K24" s="526"/>
      <c r="L24" s="519" t="s">
        <v>16</v>
      </c>
      <c r="M24" s="520"/>
      <c r="N24" s="519" t="s">
        <v>16</v>
      </c>
      <c r="O24" s="520"/>
    </row>
    <row r="25" spans="1:15" s="69" customFormat="1" ht="33" customHeight="1">
      <c r="A25" s="553" t="s">
        <v>103</v>
      </c>
      <c r="B25" s="553"/>
      <c r="C25" s="521">
        <f>(C21/C13)/9*1000</f>
        <v>14003.613369467028</v>
      </c>
      <c r="D25" s="522"/>
      <c r="E25" s="523"/>
      <c r="F25" s="524">
        <f>(F21/F13)/12*1000</f>
        <v>14230.510752688173</v>
      </c>
      <c r="G25" s="525"/>
      <c r="H25" s="526"/>
      <c r="I25" s="524">
        <f>(I21/I13)/9*1000</f>
        <v>14123.900879296563</v>
      </c>
      <c r="J25" s="525"/>
      <c r="K25" s="526"/>
      <c r="L25" s="519" t="s">
        <v>16</v>
      </c>
      <c r="M25" s="520"/>
      <c r="N25" s="519" t="s">
        <v>16</v>
      </c>
      <c r="O25" s="520"/>
    </row>
    <row r="26" spans="1:15" s="69" customFormat="1" ht="13.5" customHeight="1">
      <c r="A26" s="125"/>
      <c r="B26" s="125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127"/>
    </row>
    <row r="27" spans="1:15" ht="20.25">
      <c r="A27" s="551" t="s">
        <v>160</v>
      </c>
      <c r="B27" s="551"/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</row>
    <row r="28" spans="1:15" ht="11.2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9"/>
      <c r="K28" s="129"/>
      <c r="L28" s="129"/>
      <c r="M28" s="129"/>
      <c r="N28" s="129"/>
      <c r="O28" s="129"/>
    </row>
    <row r="29" spans="1:15" ht="22.5">
      <c r="A29" s="554" t="s">
        <v>219</v>
      </c>
      <c r="B29" s="554"/>
      <c r="C29" s="554"/>
      <c r="D29" s="554"/>
      <c r="E29" s="554"/>
      <c r="F29" s="554"/>
      <c r="G29" s="554"/>
      <c r="H29" s="554"/>
      <c r="I29" s="554"/>
      <c r="J29" s="554"/>
      <c r="K29" s="79"/>
      <c r="L29" s="79"/>
      <c r="M29" s="79"/>
      <c r="N29" s="79"/>
      <c r="O29" s="79"/>
    </row>
    <row r="30" spans="1:15">
      <c r="A30" s="169"/>
      <c r="B30" s="13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5" ht="52.5" customHeight="1">
      <c r="A31" s="555" t="s">
        <v>223</v>
      </c>
      <c r="B31" s="556"/>
      <c r="C31" s="557"/>
      <c r="D31" s="571" t="s">
        <v>318</v>
      </c>
      <c r="E31" s="571"/>
      <c r="F31" s="571"/>
      <c r="G31" s="571" t="s">
        <v>317</v>
      </c>
      <c r="H31" s="571"/>
      <c r="I31" s="571"/>
      <c r="J31" s="571" t="s">
        <v>224</v>
      </c>
      <c r="K31" s="571"/>
      <c r="L31" s="571"/>
      <c r="M31" s="565" t="s">
        <v>225</v>
      </c>
      <c r="N31" s="566"/>
      <c r="O31" s="567"/>
    </row>
    <row r="32" spans="1:15" ht="155.25" customHeight="1">
      <c r="A32" s="558"/>
      <c r="B32" s="559"/>
      <c r="C32" s="560"/>
      <c r="D32" s="170" t="s">
        <v>220</v>
      </c>
      <c r="E32" s="170" t="s">
        <v>221</v>
      </c>
      <c r="F32" s="170" t="s">
        <v>222</v>
      </c>
      <c r="G32" s="170" t="s">
        <v>220</v>
      </c>
      <c r="H32" s="170" t="s">
        <v>221</v>
      </c>
      <c r="I32" s="170" t="s">
        <v>222</v>
      </c>
      <c r="J32" s="170" t="s">
        <v>220</v>
      </c>
      <c r="K32" s="170" t="s">
        <v>221</v>
      </c>
      <c r="L32" s="170" t="s">
        <v>222</v>
      </c>
      <c r="M32" s="171" t="s">
        <v>226</v>
      </c>
      <c r="N32" s="171" t="s">
        <v>227</v>
      </c>
      <c r="O32" s="171" t="s">
        <v>228</v>
      </c>
    </row>
    <row r="33" spans="1:15" ht="25.5" customHeight="1">
      <c r="A33" s="565">
        <v>1</v>
      </c>
      <c r="B33" s="566"/>
      <c r="C33" s="567"/>
      <c r="D33" s="170">
        <v>2</v>
      </c>
      <c r="E33" s="170">
        <v>3</v>
      </c>
      <c r="F33" s="170">
        <v>4</v>
      </c>
      <c r="G33" s="170">
        <v>5</v>
      </c>
      <c r="H33" s="93">
        <v>6</v>
      </c>
      <c r="I33" s="93">
        <v>7</v>
      </c>
      <c r="J33" s="93">
        <v>8</v>
      </c>
      <c r="K33" s="93">
        <v>9</v>
      </c>
      <c r="L33" s="93">
        <v>10</v>
      </c>
      <c r="M33" s="93">
        <v>11</v>
      </c>
      <c r="N33" s="93">
        <v>12</v>
      </c>
      <c r="O33" s="93">
        <v>13</v>
      </c>
    </row>
    <row r="34" spans="1:15" ht="25.5" customHeight="1">
      <c r="A34" s="572" t="s">
        <v>260</v>
      </c>
      <c r="B34" s="573"/>
      <c r="C34" s="574"/>
      <c r="D34" s="350">
        <v>24352</v>
      </c>
      <c r="E34" s="350">
        <v>141935</v>
      </c>
      <c r="F34" s="351">
        <v>172</v>
      </c>
      <c r="G34" s="345">
        <v>26620</v>
      </c>
      <c r="H34" s="467">
        <v>154492</v>
      </c>
      <c r="I34" s="416">
        <v>172</v>
      </c>
      <c r="J34" s="272">
        <f t="shared" ref="J34:K36" si="0">G34-D34</f>
        <v>2268</v>
      </c>
      <c r="K34" s="272">
        <f t="shared" si="0"/>
        <v>12557</v>
      </c>
      <c r="L34" s="347">
        <f t="shared" ref="L34:L36" si="1">I34-F34</f>
        <v>0</v>
      </c>
      <c r="M34" s="348">
        <f t="shared" ref="M34:M36" si="2">(G34/D34)*100</f>
        <v>109.31340341655715</v>
      </c>
      <c r="N34" s="272">
        <f t="shared" ref="N34:N36" si="3">(H34/E34)*100</f>
        <v>108.84700743297988</v>
      </c>
      <c r="O34" s="347">
        <f t="shared" ref="O34:O36" si="4">(I34/F34)*100</f>
        <v>100</v>
      </c>
    </row>
    <row r="35" spans="1:15" ht="40.5" customHeight="1">
      <c r="A35" s="572" t="s">
        <v>261</v>
      </c>
      <c r="B35" s="573"/>
      <c r="C35" s="574"/>
      <c r="D35" s="350">
        <v>5400</v>
      </c>
      <c r="E35" s="350">
        <v>22121</v>
      </c>
      <c r="F35" s="351">
        <v>244</v>
      </c>
      <c r="G35" s="345">
        <v>3969</v>
      </c>
      <c r="H35" s="467">
        <v>18819</v>
      </c>
      <c r="I35" s="416">
        <v>211</v>
      </c>
      <c r="J35" s="272">
        <f t="shared" si="0"/>
        <v>-1431</v>
      </c>
      <c r="K35" s="272">
        <f t="shared" si="0"/>
        <v>-3302</v>
      </c>
      <c r="L35" s="347">
        <f t="shared" si="1"/>
        <v>-33</v>
      </c>
      <c r="M35" s="348">
        <f t="shared" si="2"/>
        <v>73.5</v>
      </c>
      <c r="N35" s="272">
        <f t="shared" si="3"/>
        <v>85.073007549387455</v>
      </c>
      <c r="O35" s="347">
        <f t="shared" si="4"/>
        <v>86.47540983606558</v>
      </c>
    </row>
    <row r="36" spans="1:15" ht="42" customHeight="1">
      <c r="A36" s="572" t="s">
        <v>262</v>
      </c>
      <c r="B36" s="573"/>
      <c r="C36" s="574"/>
      <c r="D36" s="351">
        <v>382</v>
      </c>
      <c r="E36" s="350">
        <v>1425</v>
      </c>
      <c r="F36" s="351">
        <v>268</v>
      </c>
      <c r="G36" s="345">
        <v>420</v>
      </c>
      <c r="H36" s="345">
        <v>1153</v>
      </c>
      <c r="I36" s="468">
        <v>364</v>
      </c>
      <c r="J36" s="272">
        <f t="shared" si="0"/>
        <v>38</v>
      </c>
      <c r="K36" s="272">
        <f t="shared" si="0"/>
        <v>-272</v>
      </c>
      <c r="L36" s="347">
        <f t="shared" si="1"/>
        <v>96</v>
      </c>
      <c r="M36" s="348">
        <f t="shared" si="2"/>
        <v>109.94764397905759</v>
      </c>
      <c r="N36" s="272">
        <f t="shared" si="3"/>
        <v>80.912280701754398</v>
      </c>
      <c r="O36" s="347">
        <f t="shared" si="4"/>
        <v>135.82089552238804</v>
      </c>
    </row>
    <row r="37" spans="1:15" ht="33" customHeight="1">
      <c r="A37" s="568" t="s">
        <v>34</v>
      </c>
      <c r="B37" s="569"/>
      <c r="C37" s="570"/>
      <c r="D37" s="318">
        <f>SUM(D34:D36)</f>
        <v>30134</v>
      </c>
      <c r="E37" s="318"/>
      <c r="F37" s="352"/>
      <c r="G37" s="318">
        <f>SUM(G34:G36)</f>
        <v>31009</v>
      </c>
      <c r="H37" s="318"/>
      <c r="I37" s="352"/>
      <c r="J37" s="338">
        <f t="shared" ref="J37:L37" si="5">G37-D37</f>
        <v>875</v>
      </c>
      <c r="K37" s="338">
        <f t="shared" si="5"/>
        <v>0</v>
      </c>
      <c r="L37" s="338">
        <f t="shared" si="5"/>
        <v>0</v>
      </c>
      <c r="M37" s="346">
        <f t="shared" ref="M37:O37" si="6">(G37/D37)*100</f>
        <v>102.9036968208668</v>
      </c>
      <c r="N37" s="279" t="e">
        <f t="shared" si="6"/>
        <v>#DIV/0!</v>
      </c>
      <c r="O37" s="349" t="e">
        <f t="shared" si="6"/>
        <v>#DIV/0!</v>
      </c>
    </row>
    <row r="38" spans="1:15">
      <c r="A38" s="79"/>
      <c r="B38" s="130"/>
      <c r="C38" s="131"/>
      <c r="D38" s="134"/>
      <c r="E38" s="134"/>
      <c r="F38" s="464"/>
      <c r="G38" s="464"/>
      <c r="H38" s="464"/>
      <c r="I38" s="464"/>
      <c r="J38" s="79"/>
      <c r="K38" s="79"/>
      <c r="L38" s="79"/>
      <c r="M38" s="79"/>
      <c r="N38" s="79"/>
      <c r="O38" s="79"/>
    </row>
    <row r="39" spans="1:15">
      <c r="A39" s="79"/>
      <c r="B39" s="130"/>
      <c r="C39" s="131"/>
      <c r="D39" s="131"/>
      <c r="E39" s="131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1:15">
      <c r="A40" s="132"/>
      <c r="B40" s="130"/>
      <c r="C40" s="131"/>
      <c r="D40" s="131"/>
      <c r="E40" s="131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5">
      <c r="A41" s="133"/>
      <c r="B41" s="130"/>
      <c r="C41" s="131"/>
      <c r="D41" s="131"/>
      <c r="E41" s="131"/>
      <c r="F41" s="133"/>
      <c r="G41" s="133"/>
      <c r="H41" s="79"/>
      <c r="I41" s="79"/>
      <c r="J41" s="79"/>
      <c r="K41" s="79"/>
      <c r="L41" s="489"/>
      <c r="M41" s="564"/>
      <c r="N41" s="564"/>
      <c r="O41" s="564"/>
    </row>
    <row r="42" spans="1:15">
      <c r="A42" s="79"/>
      <c r="B42" s="130"/>
      <c r="C42" s="131"/>
      <c r="D42" s="131"/>
      <c r="E42" s="131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1:15">
      <c r="A43" s="79"/>
      <c r="B43" s="130"/>
      <c r="C43" s="131"/>
      <c r="D43" s="131"/>
      <c r="E43" s="131"/>
      <c r="F43" s="79"/>
      <c r="G43" s="79"/>
      <c r="H43" s="79"/>
      <c r="I43" s="79"/>
      <c r="J43" s="79"/>
      <c r="K43" s="79"/>
      <c r="L43" s="79"/>
      <c r="M43" s="79"/>
      <c r="N43" s="79"/>
      <c r="O43" s="79"/>
    </row>
    <row r="44" spans="1:15">
      <c r="A44" s="79"/>
      <c r="B44" s="130"/>
      <c r="C44" s="131"/>
      <c r="D44" s="131"/>
      <c r="E44" s="131"/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15">
      <c r="A45" s="79"/>
      <c r="B45" s="130"/>
      <c r="C45" s="131"/>
      <c r="D45" s="131"/>
      <c r="E45" s="131"/>
      <c r="F45" s="79"/>
      <c r="G45" s="79"/>
      <c r="H45" s="79"/>
      <c r="I45" s="79"/>
      <c r="J45" s="79"/>
      <c r="K45" s="79"/>
      <c r="L45" s="79"/>
      <c r="M45" s="79"/>
      <c r="N45" s="79"/>
      <c r="O45" s="79"/>
    </row>
    <row r="46" spans="1:15">
      <c r="A46" s="79"/>
      <c r="B46" s="130"/>
      <c r="C46" s="131"/>
      <c r="D46" s="131"/>
      <c r="E46" s="131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>
      <c r="A47" s="79"/>
      <c r="B47" s="130"/>
      <c r="C47" s="131"/>
      <c r="D47" s="131"/>
      <c r="E47" s="131"/>
      <c r="F47" s="79"/>
      <c r="G47" s="79"/>
      <c r="H47" s="79"/>
      <c r="I47" s="79"/>
      <c r="J47" s="79"/>
      <c r="K47" s="79"/>
      <c r="L47" s="79"/>
      <c r="M47" s="79"/>
      <c r="N47" s="79"/>
      <c r="O47" s="79"/>
    </row>
    <row r="48" spans="1:15">
      <c r="C48" s="134"/>
      <c r="D48" s="134"/>
      <c r="E48" s="134"/>
    </row>
    <row r="49" spans="3:5">
      <c r="C49" s="134"/>
      <c r="D49" s="134"/>
      <c r="E49" s="134"/>
    </row>
    <row r="50" spans="3:5">
      <c r="C50" s="134"/>
      <c r="D50" s="134"/>
      <c r="E50" s="134"/>
    </row>
    <row r="51" spans="3:5">
      <c r="C51" s="134"/>
      <c r="D51" s="134"/>
      <c r="E51" s="134"/>
    </row>
  </sheetData>
  <mergeCells count="127"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" footer="0"/>
  <pageSetup paperSize="9" scale="52" orientation="landscape" r:id="rId1"/>
  <headerFooter alignWithMargins="0"/>
  <ignoredErrors>
    <ignoredError sqref="I22:K25 N37:O37" evalError="1"/>
    <ignoredError sqref="F22:H25" evalError="1" formula="1"/>
    <ignoredError sqref="D37 G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8"/>
  <sheetViews>
    <sheetView view="pageBreakPreview" topLeftCell="A2" zoomScale="50" zoomScaleNormal="50" zoomScaleSheetLayoutView="50" workbookViewId="0">
      <selection activeCell="U12" sqref="U12:W31"/>
    </sheetView>
  </sheetViews>
  <sheetFormatPr defaultRowHeight="20.25"/>
  <cols>
    <col min="1" max="2" width="4.42578125" style="298" customWidth="1"/>
    <col min="3" max="3" width="28.7109375" style="298" customWidth="1"/>
    <col min="4" max="6" width="8.42578125" style="298" customWidth="1"/>
    <col min="7" max="9" width="11.28515625" style="298" customWidth="1"/>
    <col min="10" max="10" width="8.7109375" style="298" customWidth="1"/>
    <col min="11" max="11" width="5.42578125" style="298" customWidth="1"/>
    <col min="12" max="12" width="1.7109375" style="298" hidden="1" customWidth="1"/>
    <col min="13" max="13" width="12.28515625" style="298" customWidth="1"/>
    <col min="14" max="14" width="12.5703125" style="298" customWidth="1"/>
    <col min="15" max="15" width="14.5703125" style="298" customWidth="1"/>
    <col min="16" max="16" width="14" style="298" customWidth="1"/>
    <col min="17" max="17" width="12.5703125" style="298" customWidth="1"/>
    <col min="18" max="18" width="12.28515625" style="298" customWidth="1"/>
    <col min="19" max="19" width="14.5703125" style="298" customWidth="1"/>
    <col min="20" max="20" width="14" style="298" customWidth="1"/>
    <col min="21" max="21" width="13.140625" style="298" customWidth="1"/>
    <col min="22" max="22" width="12.28515625" style="298" customWidth="1"/>
    <col min="23" max="23" width="14.85546875" style="298" customWidth="1"/>
    <col min="24" max="24" width="14" style="298" customWidth="1"/>
    <col min="25" max="25" width="12.5703125" style="298" customWidth="1"/>
    <col min="26" max="26" width="12.28515625" style="298" customWidth="1"/>
    <col min="27" max="27" width="14.5703125" style="298" customWidth="1"/>
    <col min="28" max="28" width="13.7109375" style="298" customWidth="1"/>
    <col min="29" max="29" width="12.28515625" style="298" customWidth="1"/>
    <col min="30" max="30" width="14.5703125" style="298" customWidth="1"/>
    <col min="31" max="31" width="16.28515625" style="298" customWidth="1"/>
    <col min="32" max="32" width="14" style="298" customWidth="1"/>
    <col min="33" max="16384" width="9.140625" style="298"/>
  </cols>
  <sheetData>
    <row r="1" spans="1:32" s="129" customFormat="1" hidden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R1" s="289"/>
      <c r="S1" s="289"/>
      <c r="T1" s="289"/>
      <c r="U1" s="289"/>
      <c r="V1" s="289"/>
      <c r="AF1" s="289"/>
    </row>
    <row r="2" spans="1:32" s="136" customFormat="1" ht="32.25" customHeight="1">
      <c r="C2" s="136" t="s">
        <v>319</v>
      </c>
    </row>
    <row r="3" spans="1:32" s="129" customFormat="1" ht="22.5" customHeight="1">
      <c r="A3" s="137"/>
      <c r="B3" s="137"/>
      <c r="C3" s="137"/>
      <c r="D3" s="137"/>
      <c r="E3" s="137"/>
      <c r="F3" s="137"/>
      <c r="G3" s="137"/>
      <c r="H3" s="137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7"/>
      <c r="Z3" s="583"/>
      <c r="AA3" s="583"/>
      <c r="AB3" s="583"/>
      <c r="AD3" s="583" t="s">
        <v>161</v>
      </c>
      <c r="AE3" s="583"/>
      <c r="AF3" s="583"/>
    </row>
    <row r="4" spans="1:32" s="129" customFormat="1" ht="38.25" customHeight="1">
      <c r="A4" s="595" t="s">
        <v>32</v>
      </c>
      <c r="B4" s="604" t="s">
        <v>91</v>
      </c>
      <c r="C4" s="605"/>
      <c r="D4" s="605"/>
      <c r="E4" s="605"/>
      <c r="F4" s="605"/>
      <c r="G4" s="605"/>
      <c r="H4" s="605"/>
      <c r="I4" s="605"/>
      <c r="J4" s="605"/>
      <c r="K4" s="605"/>
      <c r="L4" s="606"/>
      <c r="M4" s="584" t="s">
        <v>33</v>
      </c>
      <c r="N4" s="585"/>
      <c r="O4" s="585"/>
      <c r="P4" s="586"/>
      <c r="Q4" s="584" t="s">
        <v>52</v>
      </c>
      <c r="R4" s="585"/>
      <c r="S4" s="585"/>
      <c r="T4" s="586"/>
      <c r="U4" s="584" t="s">
        <v>111</v>
      </c>
      <c r="V4" s="585"/>
      <c r="W4" s="585"/>
      <c r="X4" s="586"/>
      <c r="Y4" s="584" t="s">
        <v>65</v>
      </c>
      <c r="Z4" s="585"/>
      <c r="AA4" s="585"/>
      <c r="AB4" s="586"/>
      <c r="AC4" s="584" t="s">
        <v>34</v>
      </c>
      <c r="AD4" s="585"/>
      <c r="AE4" s="585"/>
      <c r="AF4" s="586"/>
    </row>
    <row r="5" spans="1:32" s="129" customFormat="1" ht="34.5" customHeight="1">
      <c r="A5" s="596"/>
      <c r="B5" s="607"/>
      <c r="C5" s="608"/>
      <c r="D5" s="608"/>
      <c r="E5" s="608"/>
      <c r="F5" s="608"/>
      <c r="G5" s="608"/>
      <c r="H5" s="608"/>
      <c r="I5" s="608"/>
      <c r="J5" s="608"/>
      <c r="K5" s="608"/>
      <c r="L5" s="609"/>
      <c r="M5" s="578" t="s">
        <v>89</v>
      </c>
      <c r="N5" s="578" t="s">
        <v>90</v>
      </c>
      <c r="O5" s="578" t="s">
        <v>97</v>
      </c>
      <c r="P5" s="578" t="s">
        <v>98</v>
      </c>
      <c r="Q5" s="578" t="s">
        <v>89</v>
      </c>
      <c r="R5" s="578" t="s">
        <v>90</v>
      </c>
      <c r="S5" s="578" t="s">
        <v>97</v>
      </c>
      <c r="T5" s="578" t="s">
        <v>98</v>
      </c>
      <c r="U5" s="578" t="s">
        <v>89</v>
      </c>
      <c r="V5" s="578" t="s">
        <v>90</v>
      </c>
      <c r="W5" s="578" t="s">
        <v>97</v>
      </c>
      <c r="X5" s="578" t="s">
        <v>98</v>
      </c>
      <c r="Y5" s="578" t="s">
        <v>89</v>
      </c>
      <c r="Z5" s="578" t="s">
        <v>90</v>
      </c>
      <c r="AA5" s="578" t="s">
        <v>97</v>
      </c>
      <c r="AB5" s="578" t="s">
        <v>98</v>
      </c>
      <c r="AC5" s="578" t="s">
        <v>89</v>
      </c>
      <c r="AD5" s="578" t="s">
        <v>90</v>
      </c>
      <c r="AE5" s="578" t="s">
        <v>97</v>
      </c>
      <c r="AF5" s="578" t="s">
        <v>98</v>
      </c>
    </row>
    <row r="6" spans="1:32" s="129" customFormat="1" ht="24.95" customHeight="1">
      <c r="A6" s="597"/>
      <c r="B6" s="610"/>
      <c r="C6" s="611"/>
      <c r="D6" s="611"/>
      <c r="E6" s="611"/>
      <c r="F6" s="611"/>
      <c r="G6" s="611"/>
      <c r="H6" s="611"/>
      <c r="I6" s="611"/>
      <c r="J6" s="611"/>
      <c r="K6" s="611"/>
      <c r="L6" s="612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  <c r="AB6" s="579"/>
      <c r="AC6" s="579"/>
      <c r="AD6" s="579"/>
      <c r="AE6" s="579"/>
      <c r="AF6" s="579"/>
    </row>
    <row r="7" spans="1:32" s="129" customFormat="1" ht="33.75" customHeight="1">
      <c r="A7" s="287">
        <v>1</v>
      </c>
      <c r="B7" s="613">
        <v>2</v>
      </c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288">
        <v>3</v>
      </c>
      <c r="N7" s="288">
        <v>4</v>
      </c>
      <c r="O7" s="288">
        <v>5</v>
      </c>
      <c r="P7" s="288">
        <v>6</v>
      </c>
      <c r="Q7" s="288">
        <v>7</v>
      </c>
      <c r="R7" s="288">
        <v>8</v>
      </c>
      <c r="S7" s="288">
        <v>9</v>
      </c>
      <c r="T7" s="288">
        <v>10</v>
      </c>
      <c r="U7" s="288">
        <v>11</v>
      </c>
      <c r="V7" s="288">
        <v>12</v>
      </c>
      <c r="W7" s="288">
        <v>13</v>
      </c>
      <c r="X7" s="288">
        <v>14</v>
      </c>
      <c r="Y7" s="288">
        <v>15</v>
      </c>
      <c r="Z7" s="288">
        <v>16</v>
      </c>
      <c r="AA7" s="288">
        <v>17</v>
      </c>
      <c r="AB7" s="288">
        <v>18</v>
      </c>
      <c r="AC7" s="288">
        <v>19</v>
      </c>
      <c r="AD7" s="288">
        <v>20</v>
      </c>
      <c r="AE7" s="288">
        <v>21</v>
      </c>
      <c r="AF7" s="288">
        <v>22</v>
      </c>
    </row>
    <row r="8" spans="1:32" s="129" customFormat="1" ht="42" customHeight="1">
      <c r="A8" s="227">
        <v>1</v>
      </c>
      <c r="B8" s="601" t="s">
        <v>264</v>
      </c>
      <c r="C8" s="602"/>
      <c r="D8" s="602"/>
      <c r="E8" s="602"/>
      <c r="F8" s="602"/>
      <c r="G8" s="602"/>
      <c r="H8" s="602"/>
      <c r="I8" s="602"/>
      <c r="J8" s="602"/>
      <c r="K8" s="602"/>
      <c r="L8" s="603"/>
      <c r="M8" s="52">
        <f t="shared" ref="M8:O29" si="0">L8-K8</f>
        <v>0</v>
      </c>
      <c r="N8" s="52">
        <f t="shared" si="0"/>
        <v>0</v>
      </c>
      <c r="O8" s="52">
        <f t="shared" si="0"/>
        <v>0</v>
      </c>
      <c r="P8" s="233" t="e">
        <f t="shared" ref="P8:P30" si="1">N8/M8*100</f>
        <v>#DIV/0!</v>
      </c>
      <c r="Q8" s="229">
        <f>SUM(Q9:Q11)</f>
        <v>0</v>
      </c>
      <c r="R8" s="229">
        <f>SUM(R9:R11)</f>
        <v>0</v>
      </c>
      <c r="S8" s="230">
        <f t="shared" ref="S8:S9" si="2">R8-Q8</f>
        <v>0</v>
      </c>
      <c r="T8" s="231" t="e">
        <f t="shared" ref="T8:T9" si="3">R8/Q8*100</f>
        <v>#DIV/0!</v>
      </c>
      <c r="U8" s="229">
        <f>SUM(U9:U11)</f>
        <v>0</v>
      </c>
      <c r="V8" s="229">
        <f>SUM(V9:V11)</f>
        <v>172</v>
      </c>
      <c r="W8" s="415">
        <f t="shared" ref="W8:W9" si="4">V8-U8</f>
        <v>172</v>
      </c>
      <c r="X8" s="441" t="e">
        <f t="shared" ref="X8:X9" si="5">V8/U8*100</f>
        <v>#DIV/0!</v>
      </c>
      <c r="Y8" s="52"/>
      <c r="Z8" s="52"/>
      <c r="AA8" s="52">
        <f t="shared" ref="AA8:AA29" si="6">Z8-Y8</f>
        <v>0</v>
      </c>
      <c r="AB8" s="233" t="e">
        <f t="shared" ref="AB8:AB30" si="7">Z8/Y8*100</f>
        <v>#DIV/0!</v>
      </c>
      <c r="AC8" s="229">
        <f t="shared" ref="AC8:AC17" si="8">SUM(M8,Q8,U8,Y8)</f>
        <v>0</v>
      </c>
      <c r="AD8" s="229">
        <f t="shared" ref="AD8:AD17" si="9">SUM(N8,R8,V8,Z8)</f>
        <v>172</v>
      </c>
      <c r="AE8" s="51">
        <f t="shared" ref="AE8:AE29" si="10">AD8-AC8</f>
        <v>172</v>
      </c>
      <c r="AF8" s="234" t="e">
        <f t="shared" ref="AF8:AF30" si="11">AD8/AC8*100</f>
        <v>#DIV/0!</v>
      </c>
    </row>
    <row r="9" spans="1:32" s="129" customFormat="1" ht="21.75" customHeight="1">
      <c r="A9" s="227"/>
      <c r="B9" s="614" t="s">
        <v>292</v>
      </c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52">
        <f t="shared" si="0"/>
        <v>0</v>
      </c>
      <c r="N9" s="52">
        <f t="shared" si="0"/>
        <v>0</v>
      </c>
      <c r="O9" s="52">
        <f t="shared" si="0"/>
        <v>0</v>
      </c>
      <c r="P9" s="233" t="e">
        <f t="shared" si="1"/>
        <v>#DIV/0!</v>
      </c>
      <c r="Q9" s="230">
        <v>0</v>
      </c>
      <c r="R9" s="230"/>
      <c r="S9" s="230">
        <f t="shared" si="2"/>
        <v>0</v>
      </c>
      <c r="T9" s="231" t="e">
        <f t="shared" si="3"/>
        <v>#DIV/0!</v>
      </c>
      <c r="U9" s="232">
        <v>0</v>
      </c>
      <c r="V9" s="337">
        <v>100</v>
      </c>
      <c r="W9" s="230">
        <f t="shared" si="4"/>
        <v>100</v>
      </c>
      <c r="X9" s="231" t="e">
        <f t="shared" si="5"/>
        <v>#DIV/0!</v>
      </c>
      <c r="Y9" s="52"/>
      <c r="Z9" s="52"/>
      <c r="AA9" s="52">
        <f t="shared" si="6"/>
        <v>0</v>
      </c>
      <c r="AB9" s="233" t="e">
        <f t="shared" si="7"/>
        <v>#DIV/0!</v>
      </c>
      <c r="AC9" s="232">
        <f t="shared" si="8"/>
        <v>0</v>
      </c>
      <c r="AD9" s="232">
        <f t="shared" si="9"/>
        <v>100</v>
      </c>
      <c r="AE9" s="52">
        <f t="shared" si="10"/>
        <v>100</v>
      </c>
      <c r="AF9" s="233" t="e">
        <f t="shared" si="11"/>
        <v>#DIV/0!</v>
      </c>
    </row>
    <row r="10" spans="1:32" s="129" customFormat="1" ht="21.75" customHeight="1">
      <c r="A10" s="227"/>
      <c r="B10" s="614" t="s">
        <v>328</v>
      </c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52">
        <f t="shared" ref="M10:M11" si="12">L10-K10</f>
        <v>0</v>
      </c>
      <c r="N10" s="52">
        <f t="shared" ref="N10:N11" si="13">M10-L10</f>
        <v>0</v>
      </c>
      <c r="O10" s="52">
        <f t="shared" ref="O10:O11" si="14">N10-M10</f>
        <v>0</v>
      </c>
      <c r="P10" s="233" t="e">
        <f t="shared" ref="P10:P11" si="15">N10/M10*100</f>
        <v>#DIV/0!</v>
      </c>
      <c r="Q10" s="230">
        <v>0</v>
      </c>
      <c r="R10" s="230"/>
      <c r="S10" s="230">
        <f t="shared" ref="S10:S11" si="16">R10-Q10</f>
        <v>0</v>
      </c>
      <c r="T10" s="231" t="e">
        <f t="shared" ref="T10:T11" si="17">R10/Q10*100</f>
        <v>#DIV/0!</v>
      </c>
      <c r="U10" s="232">
        <v>0</v>
      </c>
      <c r="V10" s="232">
        <v>46</v>
      </c>
      <c r="W10" s="230">
        <f t="shared" ref="W10:W11" si="18">V10-U10</f>
        <v>46</v>
      </c>
      <c r="X10" s="231" t="e">
        <f t="shared" ref="X10:X11" si="19">V10/U10*100</f>
        <v>#DIV/0!</v>
      </c>
      <c r="Y10" s="52"/>
      <c r="Z10" s="52"/>
      <c r="AA10" s="52">
        <f t="shared" ref="AA10:AA11" si="20">Z10-Y10</f>
        <v>0</v>
      </c>
      <c r="AB10" s="233" t="e">
        <f t="shared" ref="AB10:AB11" si="21">Z10/Y10*100</f>
        <v>#DIV/0!</v>
      </c>
      <c r="AC10" s="232">
        <f t="shared" ref="AC10:AC11" si="22">SUM(M10,Q10,U10,Y10)</f>
        <v>0</v>
      </c>
      <c r="AD10" s="232">
        <f t="shared" ref="AD10:AD11" si="23">SUM(N10,R10,V10,Z10)</f>
        <v>46</v>
      </c>
      <c r="AE10" s="52">
        <f t="shared" ref="AE10:AE11" si="24">AD10-AC10</f>
        <v>46</v>
      </c>
      <c r="AF10" s="233" t="e">
        <f t="shared" ref="AF10:AF11" si="25">AD10/AC10*100</f>
        <v>#DIV/0!</v>
      </c>
    </row>
    <row r="11" spans="1:32" s="129" customFormat="1" ht="21.75" customHeight="1">
      <c r="A11" s="227"/>
      <c r="B11" s="615" t="s">
        <v>329</v>
      </c>
      <c r="C11" s="616"/>
      <c r="D11" s="616"/>
      <c r="E11" s="616"/>
      <c r="F11" s="616"/>
      <c r="G11" s="616"/>
      <c r="H11" s="616"/>
      <c r="I11" s="616"/>
      <c r="J11" s="616"/>
      <c r="K11" s="616"/>
      <c r="L11" s="617"/>
      <c r="M11" s="52">
        <f t="shared" si="12"/>
        <v>0</v>
      </c>
      <c r="N11" s="52">
        <f t="shared" si="13"/>
        <v>0</v>
      </c>
      <c r="O11" s="52">
        <f t="shared" si="14"/>
        <v>0</v>
      </c>
      <c r="P11" s="233" t="e">
        <f t="shared" si="15"/>
        <v>#DIV/0!</v>
      </c>
      <c r="Q11" s="230">
        <v>0</v>
      </c>
      <c r="R11" s="230"/>
      <c r="S11" s="230">
        <f t="shared" si="16"/>
        <v>0</v>
      </c>
      <c r="T11" s="231" t="e">
        <f t="shared" si="17"/>
        <v>#DIV/0!</v>
      </c>
      <c r="U11" s="232">
        <v>0</v>
      </c>
      <c r="V11" s="232">
        <v>26</v>
      </c>
      <c r="W11" s="230">
        <f t="shared" si="18"/>
        <v>26</v>
      </c>
      <c r="X11" s="231" t="e">
        <f t="shared" si="19"/>
        <v>#DIV/0!</v>
      </c>
      <c r="Y11" s="52"/>
      <c r="Z11" s="52"/>
      <c r="AA11" s="52">
        <f t="shared" si="20"/>
        <v>0</v>
      </c>
      <c r="AB11" s="233" t="e">
        <f t="shared" si="21"/>
        <v>#DIV/0!</v>
      </c>
      <c r="AC11" s="232">
        <f t="shared" si="22"/>
        <v>0</v>
      </c>
      <c r="AD11" s="232">
        <f t="shared" si="23"/>
        <v>26</v>
      </c>
      <c r="AE11" s="52">
        <f t="shared" si="24"/>
        <v>26</v>
      </c>
      <c r="AF11" s="233" t="e">
        <f t="shared" si="25"/>
        <v>#DIV/0!</v>
      </c>
    </row>
    <row r="12" spans="1:32" s="129" customFormat="1" ht="45.75" customHeight="1">
      <c r="A12" s="228">
        <v>2</v>
      </c>
      <c r="B12" s="598" t="s">
        <v>265</v>
      </c>
      <c r="C12" s="599"/>
      <c r="D12" s="599"/>
      <c r="E12" s="599"/>
      <c r="F12" s="599"/>
      <c r="G12" s="599"/>
      <c r="H12" s="599"/>
      <c r="I12" s="599"/>
      <c r="J12" s="599"/>
      <c r="K12" s="599"/>
      <c r="L12" s="600"/>
      <c r="M12" s="52">
        <f t="shared" si="0"/>
        <v>0</v>
      </c>
      <c r="N12" s="52">
        <f t="shared" si="0"/>
        <v>0</v>
      </c>
      <c r="O12" s="52">
        <f t="shared" si="0"/>
        <v>0</v>
      </c>
      <c r="P12" s="233" t="e">
        <f t="shared" si="1"/>
        <v>#DIV/0!</v>
      </c>
      <c r="Q12" s="232">
        <v>0</v>
      </c>
      <c r="R12" s="232">
        <v>0</v>
      </c>
      <c r="S12" s="52">
        <f t="shared" ref="S12:S29" si="26">R12-Q12</f>
        <v>0</v>
      </c>
      <c r="T12" s="233" t="e">
        <f t="shared" ref="T12:T30" si="27">R12/Q12*100</f>
        <v>#DIV/0!</v>
      </c>
      <c r="U12" s="229">
        <f>SUM(U13:U24)</f>
        <v>75</v>
      </c>
      <c r="V12" s="229">
        <f>SUM(V13:V24)</f>
        <v>91</v>
      </c>
      <c r="W12" s="469">
        <f t="shared" ref="W12:W29" si="28">V12-U12</f>
        <v>16</v>
      </c>
      <c r="X12" s="76">
        <f t="shared" ref="X12:X30" si="29">V12/U12*100</f>
        <v>121.33333333333334</v>
      </c>
      <c r="Y12" s="51"/>
      <c r="Z12" s="51"/>
      <c r="AA12" s="51">
        <f t="shared" si="6"/>
        <v>0</v>
      </c>
      <c r="AB12" s="234" t="e">
        <f t="shared" si="7"/>
        <v>#DIV/0!</v>
      </c>
      <c r="AC12" s="229">
        <f t="shared" ref="AC12:AC16" si="30">SUM(M12,Q12,U12,Y12)</f>
        <v>75</v>
      </c>
      <c r="AD12" s="229">
        <f t="shared" ref="AD12:AD16" si="31">SUM(N12,R12,V12,Z12)</f>
        <v>91</v>
      </c>
      <c r="AE12" s="51">
        <f t="shared" si="10"/>
        <v>16</v>
      </c>
      <c r="AF12" s="76">
        <f t="shared" si="11"/>
        <v>121.33333333333334</v>
      </c>
    </row>
    <row r="13" spans="1:32" s="129" customFormat="1" ht="30.75" customHeight="1">
      <c r="A13" s="228"/>
      <c r="B13" s="589" t="s">
        <v>252</v>
      </c>
      <c r="C13" s="590"/>
      <c r="D13" s="590"/>
      <c r="E13" s="590"/>
      <c r="F13" s="590"/>
      <c r="G13" s="590"/>
      <c r="H13" s="590"/>
      <c r="I13" s="590"/>
      <c r="J13" s="590"/>
      <c r="K13" s="590"/>
      <c r="L13" s="591"/>
      <c r="M13" s="52">
        <f t="shared" si="0"/>
        <v>0</v>
      </c>
      <c r="N13" s="52">
        <f t="shared" si="0"/>
        <v>0</v>
      </c>
      <c r="O13" s="52">
        <f t="shared" si="0"/>
        <v>0</v>
      </c>
      <c r="P13" s="233" t="e">
        <f t="shared" si="1"/>
        <v>#DIV/0!</v>
      </c>
      <c r="Q13" s="230">
        <v>0</v>
      </c>
      <c r="R13" s="230">
        <v>0</v>
      </c>
      <c r="S13" s="52">
        <f t="shared" si="26"/>
        <v>0</v>
      </c>
      <c r="T13" s="233" t="e">
        <f t="shared" si="27"/>
        <v>#DIV/0!</v>
      </c>
      <c r="U13" s="232">
        <v>75</v>
      </c>
      <c r="V13" s="232">
        <v>14</v>
      </c>
      <c r="W13" s="470">
        <f t="shared" si="28"/>
        <v>-61</v>
      </c>
      <c r="X13" s="139">
        <f t="shared" si="29"/>
        <v>18.666666666666668</v>
      </c>
      <c r="Y13" s="52"/>
      <c r="Z13" s="52"/>
      <c r="AA13" s="52">
        <f t="shared" si="6"/>
        <v>0</v>
      </c>
      <c r="AB13" s="233" t="e">
        <f t="shared" si="7"/>
        <v>#DIV/0!</v>
      </c>
      <c r="AC13" s="232">
        <f t="shared" si="30"/>
        <v>75</v>
      </c>
      <c r="AD13" s="232">
        <f t="shared" si="31"/>
        <v>14</v>
      </c>
      <c r="AE13" s="52">
        <f t="shared" si="10"/>
        <v>-61</v>
      </c>
      <c r="AF13" s="139">
        <f t="shared" si="11"/>
        <v>18.666666666666668</v>
      </c>
    </row>
    <row r="14" spans="1:32" s="129" customFormat="1" ht="30.75" customHeight="1">
      <c r="A14" s="413"/>
      <c r="B14" s="575" t="s">
        <v>323</v>
      </c>
      <c r="C14" s="576"/>
      <c r="D14" s="576"/>
      <c r="E14" s="576"/>
      <c r="F14" s="576"/>
      <c r="G14" s="576"/>
      <c r="H14" s="576"/>
      <c r="I14" s="576"/>
      <c r="J14" s="576"/>
      <c r="K14" s="576"/>
      <c r="L14" s="414"/>
      <c r="M14" s="52">
        <f t="shared" ref="M14:M15" si="32">L14-K14</f>
        <v>0</v>
      </c>
      <c r="N14" s="52">
        <f t="shared" ref="N14:N15" si="33">M14-L14</f>
        <v>0</v>
      </c>
      <c r="O14" s="52">
        <f t="shared" ref="O14:O15" si="34">N14-M14</f>
        <v>0</v>
      </c>
      <c r="P14" s="233" t="e">
        <f t="shared" ref="P14:P15" si="35">N14/M14*100</f>
        <v>#DIV/0!</v>
      </c>
      <c r="Q14" s="230">
        <v>0</v>
      </c>
      <c r="R14" s="230">
        <v>0</v>
      </c>
      <c r="S14" s="52">
        <f t="shared" ref="S14:S15" si="36">R14-Q14</f>
        <v>0</v>
      </c>
      <c r="T14" s="233" t="e">
        <f t="shared" ref="T14:T15" si="37">R14/Q14*100</f>
        <v>#DIV/0!</v>
      </c>
      <c r="U14" s="470">
        <v>0</v>
      </c>
      <c r="V14" s="232">
        <v>12</v>
      </c>
      <c r="W14" s="470">
        <f t="shared" ref="W14:W15" si="38">V14-U14</f>
        <v>12</v>
      </c>
      <c r="X14" s="233" t="e">
        <f t="shared" ref="X14:X15" si="39">V14/U14*100</f>
        <v>#DIV/0!</v>
      </c>
      <c r="Y14" s="52"/>
      <c r="Z14" s="52"/>
      <c r="AA14" s="52">
        <f t="shared" ref="AA14:AA15" si="40">Z14-Y14</f>
        <v>0</v>
      </c>
      <c r="AB14" s="233" t="e">
        <f t="shared" ref="AB14:AB15" si="41">Z14/Y14*100</f>
        <v>#DIV/0!</v>
      </c>
      <c r="AC14" s="52">
        <f t="shared" ref="AC14:AC15" si="42">SUM(M14,Q14,U14,Y14)</f>
        <v>0</v>
      </c>
      <c r="AD14" s="232">
        <f t="shared" ref="AD14:AD15" si="43">SUM(N14,R14,V14,Z14)</f>
        <v>12</v>
      </c>
      <c r="AE14" s="52">
        <f t="shared" ref="AE14:AE15" si="44">AD14-AC14</f>
        <v>12</v>
      </c>
      <c r="AF14" s="233" t="e">
        <f t="shared" ref="AF14:AF15" si="45">AD14/AC14*100</f>
        <v>#DIV/0!</v>
      </c>
    </row>
    <row r="15" spans="1:32" s="129" customFormat="1" ht="30.75" customHeight="1">
      <c r="A15" s="413"/>
      <c r="B15" s="575" t="s">
        <v>324</v>
      </c>
      <c r="C15" s="576"/>
      <c r="D15" s="576"/>
      <c r="E15" s="576"/>
      <c r="F15" s="576"/>
      <c r="G15" s="576"/>
      <c r="H15" s="576"/>
      <c r="I15" s="576"/>
      <c r="J15" s="576"/>
      <c r="K15" s="576"/>
      <c r="L15" s="414"/>
      <c r="M15" s="52">
        <f t="shared" si="32"/>
        <v>0</v>
      </c>
      <c r="N15" s="52">
        <f t="shared" si="33"/>
        <v>0</v>
      </c>
      <c r="O15" s="52">
        <f t="shared" si="34"/>
        <v>0</v>
      </c>
      <c r="P15" s="233" t="e">
        <f t="shared" si="35"/>
        <v>#DIV/0!</v>
      </c>
      <c r="Q15" s="230">
        <v>0</v>
      </c>
      <c r="R15" s="230">
        <v>0</v>
      </c>
      <c r="S15" s="52">
        <f t="shared" si="36"/>
        <v>0</v>
      </c>
      <c r="T15" s="233" t="e">
        <f t="shared" si="37"/>
        <v>#DIV/0!</v>
      </c>
      <c r="U15" s="470">
        <v>0</v>
      </c>
      <c r="V15" s="232">
        <v>4</v>
      </c>
      <c r="W15" s="470">
        <f t="shared" si="38"/>
        <v>4</v>
      </c>
      <c r="X15" s="233" t="e">
        <f t="shared" si="39"/>
        <v>#DIV/0!</v>
      </c>
      <c r="Y15" s="52"/>
      <c r="Z15" s="52"/>
      <c r="AA15" s="52">
        <f t="shared" si="40"/>
        <v>0</v>
      </c>
      <c r="AB15" s="233" t="e">
        <f t="shared" si="41"/>
        <v>#DIV/0!</v>
      </c>
      <c r="AC15" s="52">
        <f t="shared" si="42"/>
        <v>0</v>
      </c>
      <c r="AD15" s="232">
        <f t="shared" si="43"/>
        <v>4</v>
      </c>
      <c r="AE15" s="52">
        <f t="shared" si="44"/>
        <v>4</v>
      </c>
      <c r="AF15" s="233" t="e">
        <f t="shared" si="45"/>
        <v>#DIV/0!</v>
      </c>
    </row>
    <row r="16" spans="1:32" s="129" customFormat="1" ht="28.5" customHeight="1">
      <c r="A16" s="227"/>
      <c r="B16" s="589" t="s">
        <v>325</v>
      </c>
      <c r="C16" s="590"/>
      <c r="D16" s="590"/>
      <c r="E16" s="590"/>
      <c r="F16" s="590"/>
      <c r="G16" s="590"/>
      <c r="H16" s="590"/>
      <c r="I16" s="590"/>
      <c r="J16" s="590"/>
      <c r="K16" s="590"/>
      <c r="L16" s="591"/>
      <c r="M16" s="52">
        <f t="shared" si="0"/>
        <v>0</v>
      </c>
      <c r="N16" s="52">
        <f t="shared" si="0"/>
        <v>0</v>
      </c>
      <c r="O16" s="52">
        <f t="shared" si="0"/>
        <v>0</v>
      </c>
      <c r="P16" s="233" t="e">
        <f t="shared" si="1"/>
        <v>#DIV/0!</v>
      </c>
      <c r="Q16" s="230">
        <v>0</v>
      </c>
      <c r="R16" s="230">
        <v>0</v>
      </c>
      <c r="S16" s="52">
        <f t="shared" si="26"/>
        <v>0</v>
      </c>
      <c r="T16" s="233" t="e">
        <f t="shared" si="27"/>
        <v>#DIV/0!</v>
      </c>
      <c r="U16" s="470">
        <v>0</v>
      </c>
      <c r="V16" s="232">
        <v>4</v>
      </c>
      <c r="W16" s="470">
        <f t="shared" si="28"/>
        <v>4</v>
      </c>
      <c r="X16" s="233" t="e">
        <f t="shared" si="29"/>
        <v>#DIV/0!</v>
      </c>
      <c r="Y16" s="52"/>
      <c r="Z16" s="52"/>
      <c r="AA16" s="52">
        <f t="shared" si="6"/>
        <v>0</v>
      </c>
      <c r="AB16" s="233" t="e">
        <f t="shared" si="7"/>
        <v>#DIV/0!</v>
      </c>
      <c r="AC16" s="52">
        <f t="shared" si="30"/>
        <v>0</v>
      </c>
      <c r="AD16" s="232">
        <f t="shared" si="31"/>
        <v>4</v>
      </c>
      <c r="AE16" s="52">
        <f t="shared" si="10"/>
        <v>4</v>
      </c>
      <c r="AF16" s="233" t="e">
        <f t="shared" si="11"/>
        <v>#DIV/0!</v>
      </c>
    </row>
    <row r="17" spans="1:32" s="129" customFormat="1" ht="30" customHeight="1">
      <c r="A17" s="227"/>
      <c r="B17" s="575" t="s">
        <v>326</v>
      </c>
      <c r="C17" s="576"/>
      <c r="D17" s="576"/>
      <c r="E17" s="576"/>
      <c r="F17" s="576"/>
      <c r="G17" s="576"/>
      <c r="H17" s="576"/>
      <c r="I17" s="576"/>
      <c r="J17" s="576"/>
      <c r="K17" s="576"/>
      <c r="L17" s="577"/>
      <c r="M17" s="52">
        <f t="shared" si="0"/>
        <v>0</v>
      </c>
      <c r="N17" s="52">
        <f t="shared" si="0"/>
        <v>0</v>
      </c>
      <c r="O17" s="52">
        <f t="shared" si="0"/>
        <v>0</v>
      </c>
      <c r="P17" s="233" t="e">
        <f t="shared" si="1"/>
        <v>#DIV/0!</v>
      </c>
      <c r="Q17" s="230">
        <v>0</v>
      </c>
      <c r="R17" s="230">
        <v>0</v>
      </c>
      <c r="S17" s="52">
        <f t="shared" si="26"/>
        <v>0</v>
      </c>
      <c r="T17" s="233" t="e">
        <f t="shared" si="27"/>
        <v>#DIV/0!</v>
      </c>
      <c r="U17" s="470">
        <v>0</v>
      </c>
      <c r="V17" s="232">
        <v>1</v>
      </c>
      <c r="W17" s="470">
        <f t="shared" si="28"/>
        <v>1</v>
      </c>
      <c r="X17" s="233" t="e">
        <f t="shared" si="29"/>
        <v>#DIV/0!</v>
      </c>
      <c r="Y17" s="52"/>
      <c r="Z17" s="52"/>
      <c r="AA17" s="52">
        <f t="shared" si="6"/>
        <v>0</v>
      </c>
      <c r="AB17" s="233" t="e">
        <f t="shared" si="7"/>
        <v>#DIV/0!</v>
      </c>
      <c r="AC17" s="52">
        <f t="shared" si="8"/>
        <v>0</v>
      </c>
      <c r="AD17" s="232">
        <f t="shared" si="9"/>
        <v>1</v>
      </c>
      <c r="AE17" s="52">
        <f t="shared" si="10"/>
        <v>1</v>
      </c>
      <c r="AF17" s="233" t="e">
        <f t="shared" si="11"/>
        <v>#DIV/0!</v>
      </c>
    </row>
    <row r="18" spans="1:32" s="129" customFormat="1" ht="30.75" customHeight="1">
      <c r="A18" s="227"/>
      <c r="B18" s="580" t="s">
        <v>327</v>
      </c>
      <c r="C18" s="581"/>
      <c r="D18" s="581"/>
      <c r="E18" s="581"/>
      <c r="F18" s="581"/>
      <c r="G18" s="581"/>
      <c r="H18" s="581"/>
      <c r="I18" s="581"/>
      <c r="J18" s="581"/>
      <c r="K18" s="581"/>
      <c r="L18" s="582"/>
      <c r="M18" s="52">
        <f t="shared" si="0"/>
        <v>0</v>
      </c>
      <c r="N18" s="52">
        <f t="shared" si="0"/>
        <v>0</v>
      </c>
      <c r="O18" s="52">
        <f t="shared" si="0"/>
        <v>0</v>
      </c>
      <c r="P18" s="233" t="e">
        <f t="shared" si="1"/>
        <v>#DIV/0!</v>
      </c>
      <c r="Q18" s="230">
        <v>0</v>
      </c>
      <c r="R18" s="230">
        <v>0</v>
      </c>
      <c r="S18" s="52">
        <f t="shared" si="26"/>
        <v>0</v>
      </c>
      <c r="T18" s="233" t="e">
        <f t="shared" si="27"/>
        <v>#DIV/0!</v>
      </c>
      <c r="U18" s="470">
        <v>0</v>
      </c>
      <c r="V18" s="232">
        <v>13</v>
      </c>
      <c r="W18" s="470">
        <f t="shared" si="28"/>
        <v>13</v>
      </c>
      <c r="X18" s="233" t="e">
        <f t="shared" si="29"/>
        <v>#DIV/0!</v>
      </c>
      <c r="Y18" s="52"/>
      <c r="Z18" s="52"/>
      <c r="AA18" s="52">
        <f t="shared" si="6"/>
        <v>0</v>
      </c>
      <c r="AB18" s="233" t="e">
        <f t="shared" si="7"/>
        <v>#DIV/0!</v>
      </c>
      <c r="AC18" s="52">
        <f t="shared" ref="AC18" si="46">SUM(M18,Q18,U18,Y18)</f>
        <v>0</v>
      </c>
      <c r="AD18" s="232">
        <f t="shared" ref="AD18" si="47">SUM(N18,R18,V18,Z18)</f>
        <v>13</v>
      </c>
      <c r="AE18" s="52">
        <f t="shared" si="10"/>
        <v>13</v>
      </c>
      <c r="AF18" s="233" t="e">
        <f t="shared" si="11"/>
        <v>#DIV/0!</v>
      </c>
    </row>
    <row r="19" spans="1:32" s="129" customFormat="1" ht="30.75" customHeight="1">
      <c r="A19" s="203"/>
      <c r="B19" s="619" t="s">
        <v>330</v>
      </c>
      <c r="C19" s="620"/>
      <c r="D19" s="620"/>
      <c r="E19" s="620"/>
      <c r="F19" s="620"/>
      <c r="G19" s="620"/>
      <c r="H19" s="620"/>
      <c r="I19" s="620"/>
      <c r="J19" s="620"/>
      <c r="K19" s="620"/>
      <c r="L19" s="621"/>
      <c r="M19" s="52">
        <f t="shared" si="0"/>
        <v>0</v>
      </c>
      <c r="N19" s="52">
        <f t="shared" si="0"/>
        <v>0</v>
      </c>
      <c r="O19" s="52">
        <f t="shared" si="0"/>
        <v>0</v>
      </c>
      <c r="P19" s="233" t="e">
        <f t="shared" si="1"/>
        <v>#DIV/0!</v>
      </c>
      <c r="Q19" s="232">
        <v>0</v>
      </c>
      <c r="R19" s="232">
        <v>0</v>
      </c>
      <c r="S19" s="52">
        <f t="shared" si="26"/>
        <v>0</v>
      </c>
      <c r="T19" s="233" t="e">
        <f t="shared" si="27"/>
        <v>#DIV/0!</v>
      </c>
      <c r="U19" s="470">
        <v>0</v>
      </c>
      <c r="V19" s="232">
        <v>6</v>
      </c>
      <c r="W19" s="470">
        <f t="shared" si="28"/>
        <v>6</v>
      </c>
      <c r="X19" s="233" t="e">
        <f t="shared" si="29"/>
        <v>#DIV/0!</v>
      </c>
      <c r="Y19" s="52"/>
      <c r="Z19" s="52"/>
      <c r="AA19" s="52">
        <f t="shared" si="6"/>
        <v>0</v>
      </c>
      <c r="AB19" s="233" t="e">
        <f t="shared" si="7"/>
        <v>#DIV/0!</v>
      </c>
      <c r="AC19" s="52">
        <f t="shared" ref="AC19:AC24" si="48">SUM(M19,Q19,U19,Y19)</f>
        <v>0</v>
      </c>
      <c r="AD19" s="232">
        <f t="shared" ref="AD19:AD24" si="49">SUM(N19,R19,V19,Z19)</f>
        <v>6</v>
      </c>
      <c r="AE19" s="52">
        <f t="shared" si="10"/>
        <v>6</v>
      </c>
      <c r="AF19" s="233" t="e">
        <f t="shared" si="11"/>
        <v>#DIV/0!</v>
      </c>
    </row>
    <row r="20" spans="1:32" s="129" customFormat="1" ht="30.75" customHeight="1">
      <c r="A20" s="203"/>
      <c r="B20" s="619" t="s">
        <v>331</v>
      </c>
      <c r="C20" s="620"/>
      <c r="D20" s="620"/>
      <c r="E20" s="620"/>
      <c r="F20" s="620"/>
      <c r="G20" s="620"/>
      <c r="H20" s="620"/>
      <c r="I20" s="620"/>
      <c r="J20" s="620"/>
      <c r="K20" s="620"/>
      <c r="L20" s="621"/>
      <c r="M20" s="52">
        <f t="shared" si="0"/>
        <v>0</v>
      </c>
      <c r="N20" s="52">
        <f t="shared" si="0"/>
        <v>0</v>
      </c>
      <c r="O20" s="52">
        <f t="shared" si="0"/>
        <v>0</v>
      </c>
      <c r="P20" s="233" t="e">
        <f t="shared" si="1"/>
        <v>#DIV/0!</v>
      </c>
      <c r="Q20" s="232">
        <v>0</v>
      </c>
      <c r="R20" s="232">
        <v>0</v>
      </c>
      <c r="S20" s="52">
        <f t="shared" si="26"/>
        <v>0</v>
      </c>
      <c r="T20" s="233" t="e">
        <f t="shared" si="27"/>
        <v>#DIV/0!</v>
      </c>
      <c r="U20" s="470">
        <v>0</v>
      </c>
      <c r="V20" s="232">
        <v>2</v>
      </c>
      <c r="W20" s="470">
        <f t="shared" si="28"/>
        <v>2</v>
      </c>
      <c r="X20" s="233" t="e">
        <f t="shared" si="29"/>
        <v>#DIV/0!</v>
      </c>
      <c r="Y20" s="52"/>
      <c r="Z20" s="52"/>
      <c r="AA20" s="52">
        <f t="shared" si="6"/>
        <v>0</v>
      </c>
      <c r="AB20" s="233" t="e">
        <f t="shared" si="7"/>
        <v>#DIV/0!</v>
      </c>
      <c r="AC20" s="52">
        <f t="shared" si="48"/>
        <v>0</v>
      </c>
      <c r="AD20" s="232">
        <f t="shared" si="49"/>
        <v>2</v>
      </c>
      <c r="AE20" s="52">
        <f t="shared" si="10"/>
        <v>2</v>
      </c>
      <c r="AF20" s="233" t="e">
        <f t="shared" si="11"/>
        <v>#DIV/0!</v>
      </c>
    </row>
    <row r="21" spans="1:32" s="129" customFormat="1" ht="32.25" customHeight="1">
      <c r="A21" s="203"/>
      <c r="B21" s="575" t="s">
        <v>332</v>
      </c>
      <c r="C21" s="576"/>
      <c r="D21" s="576"/>
      <c r="E21" s="576"/>
      <c r="F21" s="576"/>
      <c r="G21" s="576"/>
      <c r="H21" s="576"/>
      <c r="I21" s="576"/>
      <c r="J21" s="576"/>
      <c r="K21" s="576"/>
      <c r="L21" s="577"/>
      <c r="M21" s="52">
        <f t="shared" ref="M21:M23" si="50">L21-K21</f>
        <v>0</v>
      </c>
      <c r="N21" s="52">
        <f t="shared" ref="N21:N23" si="51">M21-L21</f>
        <v>0</v>
      </c>
      <c r="O21" s="52">
        <f t="shared" ref="O21:O23" si="52">N21-M21</f>
        <v>0</v>
      </c>
      <c r="P21" s="233" t="e">
        <f t="shared" ref="P21:P23" si="53">N21/M21*100</f>
        <v>#DIV/0!</v>
      </c>
      <c r="Q21" s="52">
        <v>0</v>
      </c>
      <c r="R21" s="52">
        <v>0</v>
      </c>
      <c r="S21" s="52">
        <f t="shared" ref="S21:S23" si="54">R21-Q21</f>
        <v>0</v>
      </c>
      <c r="T21" s="233" t="e">
        <f t="shared" ref="T21:T23" si="55">R21/Q21*100</f>
        <v>#DIV/0!</v>
      </c>
      <c r="U21" s="470"/>
      <c r="V21" s="232">
        <v>7</v>
      </c>
      <c r="W21" s="470">
        <f t="shared" ref="W21:W23" si="56">V21-U21</f>
        <v>7</v>
      </c>
      <c r="X21" s="233" t="e">
        <f t="shared" ref="X21:X23" si="57">V21/U21*100</f>
        <v>#DIV/0!</v>
      </c>
      <c r="Y21" s="52"/>
      <c r="Z21" s="52"/>
      <c r="AA21" s="52">
        <f t="shared" ref="AA21:AA23" si="58">Z21-Y21</f>
        <v>0</v>
      </c>
      <c r="AB21" s="233" t="e">
        <f t="shared" ref="AB21:AB23" si="59">Z21/Y21*100</f>
        <v>#DIV/0!</v>
      </c>
      <c r="AC21" s="52">
        <f t="shared" ref="AC21:AC23" si="60">SUM(M21,Q21,U21,Y21)</f>
        <v>0</v>
      </c>
      <c r="AD21" s="232">
        <f t="shared" ref="AD21:AD23" si="61">SUM(N21,R21,V21,Z21)</f>
        <v>7</v>
      </c>
      <c r="AE21" s="52">
        <f t="shared" ref="AE21:AE23" si="62">AD21-AC21</f>
        <v>7</v>
      </c>
      <c r="AF21" s="233" t="e">
        <f t="shared" ref="AF21:AF23" si="63">AD21/AC21*100</f>
        <v>#DIV/0!</v>
      </c>
    </row>
    <row r="22" spans="1:32" s="129" customFormat="1" ht="32.25" customHeight="1">
      <c r="A22" s="203"/>
      <c r="B22" s="575" t="s">
        <v>333</v>
      </c>
      <c r="C22" s="576"/>
      <c r="D22" s="576"/>
      <c r="E22" s="576"/>
      <c r="F22" s="576"/>
      <c r="G22" s="576"/>
      <c r="H22" s="576"/>
      <c r="I22" s="576"/>
      <c r="J22" s="576"/>
      <c r="K22" s="576"/>
      <c r="L22" s="577"/>
      <c r="M22" s="52">
        <f t="shared" si="50"/>
        <v>0</v>
      </c>
      <c r="N22" s="52">
        <f t="shared" si="51"/>
        <v>0</v>
      </c>
      <c r="O22" s="52">
        <f t="shared" si="52"/>
        <v>0</v>
      </c>
      <c r="P22" s="233" t="e">
        <f t="shared" si="53"/>
        <v>#DIV/0!</v>
      </c>
      <c r="Q22" s="52">
        <v>0</v>
      </c>
      <c r="R22" s="52">
        <v>0</v>
      </c>
      <c r="S22" s="52">
        <f t="shared" si="54"/>
        <v>0</v>
      </c>
      <c r="T22" s="233" t="e">
        <f t="shared" si="55"/>
        <v>#DIV/0!</v>
      </c>
      <c r="U22" s="470"/>
      <c r="V22" s="232">
        <v>15</v>
      </c>
      <c r="W22" s="470">
        <f t="shared" si="56"/>
        <v>15</v>
      </c>
      <c r="X22" s="233" t="e">
        <f t="shared" si="57"/>
        <v>#DIV/0!</v>
      </c>
      <c r="Y22" s="52"/>
      <c r="Z22" s="52"/>
      <c r="AA22" s="52">
        <f t="shared" si="58"/>
        <v>0</v>
      </c>
      <c r="AB22" s="233" t="e">
        <f t="shared" si="59"/>
        <v>#DIV/0!</v>
      </c>
      <c r="AC22" s="52">
        <f t="shared" si="60"/>
        <v>0</v>
      </c>
      <c r="AD22" s="232">
        <f t="shared" si="61"/>
        <v>15</v>
      </c>
      <c r="AE22" s="52">
        <f t="shared" si="62"/>
        <v>15</v>
      </c>
      <c r="AF22" s="233" t="e">
        <f t="shared" si="63"/>
        <v>#DIV/0!</v>
      </c>
    </row>
    <row r="23" spans="1:32" s="129" customFormat="1" ht="32.25" customHeight="1">
      <c r="A23" s="203"/>
      <c r="B23" s="575" t="s">
        <v>334</v>
      </c>
      <c r="C23" s="576"/>
      <c r="D23" s="576"/>
      <c r="E23" s="576"/>
      <c r="F23" s="576"/>
      <c r="G23" s="576"/>
      <c r="H23" s="576"/>
      <c r="I23" s="576"/>
      <c r="J23" s="576"/>
      <c r="K23" s="576"/>
      <c r="L23" s="577"/>
      <c r="M23" s="52">
        <f t="shared" si="50"/>
        <v>0</v>
      </c>
      <c r="N23" s="52">
        <f t="shared" si="51"/>
        <v>0</v>
      </c>
      <c r="O23" s="52">
        <f t="shared" si="52"/>
        <v>0</v>
      </c>
      <c r="P23" s="233" t="e">
        <f t="shared" si="53"/>
        <v>#DIV/0!</v>
      </c>
      <c r="Q23" s="52">
        <v>0</v>
      </c>
      <c r="R23" s="52">
        <v>0</v>
      </c>
      <c r="S23" s="52">
        <f t="shared" si="54"/>
        <v>0</v>
      </c>
      <c r="T23" s="233" t="e">
        <f t="shared" si="55"/>
        <v>#DIV/0!</v>
      </c>
      <c r="U23" s="470"/>
      <c r="V23" s="232">
        <v>5</v>
      </c>
      <c r="W23" s="470">
        <f t="shared" si="56"/>
        <v>5</v>
      </c>
      <c r="X23" s="233" t="e">
        <f t="shared" si="57"/>
        <v>#DIV/0!</v>
      </c>
      <c r="Y23" s="52"/>
      <c r="Z23" s="52"/>
      <c r="AA23" s="52">
        <f t="shared" si="58"/>
        <v>0</v>
      </c>
      <c r="AB23" s="233" t="e">
        <f t="shared" si="59"/>
        <v>#DIV/0!</v>
      </c>
      <c r="AC23" s="52">
        <f t="shared" si="60"/>
        <v>0</v>
      </c>
      <c r="AD23" s="232">
        <f t="shared" si="61"/>
        <v>5</v>
      </c>
      <c r="AE23" s="52">
        <f t="shared" si="62"/>
        <v>5</v>
      </c>
      <c r="AF23" s="233" t="e">
        <f t="shared" si="63"/>
        <v>#DIV/0!</v>
      </c>
    </row>
    <row r="24" spans="1:32" s="129" customFormat="1" ht="32.25" customHeight="1">
      <c r="A24" s="203"/>
      <c r="B24" s="575" t="s">
        <v>335</v>
      </c>
      <c r="C24" s="576"/>
      <c r="D24" s="576"/>
      <c r="E24" s="576"/>
      <c r="F24" s="576"/>
      <c r="G24" s="576"/>
      <c r="H24" s="576"/>
      <c r="I24" s="576"/>
      <c r="J24" s="576"/>
      <c r="K24" s="576"/>
      <c r="L24" s="577"/>
      <c r="M24" s="52">
        <f t="shared" si="0"/>
        <v>0</v>
      </c>
      <c r="N24" s="52">
        <f t="shared" si="0"/>
        <v>0</v>
      </c>
      <c r="O24" s="52">
        <f t="shared" si="0"/>
        <v>0</v>
      </c>
      <c r="P24" s="233" t="e">
        <f t="shared" si="1"/>
        <v>#DIV/0!</v>
      </c>
      <c r="Q24" s="52">
        <v>0</v>
      </c>
      <c r="R24" s="52">
        <v>0</v>
      </c>
      <c r="S24" s="52">
        <f t="shared" si="26"/>
        <v>0</v>
      </c>
      <c r="T24" s="233" t="e">
        <f t="shared" si="27"/>
        <v>#DIV/0!</v>
      </c>
      <c r="U24" s="470"/>
      <c r="V24" s="232">
        <v>8</v>
      </c>
      <c r="W24" s="470">
        <f t="shared" si="28"/>
        <v>8</v>
      </c>
      <c r="X24" s="233" t="e">
        <f t="shared" si="29"/>
        <v>#DIV/0!</v>
      </c>
      <c r="Y24" s="52"/>
      <c r="Z24" s="52"/>
      <c r="AA24" s="52">
        <f t="shared" si="6"/>
        <v>0</v>
      </c>
      <c r="AB24" s="233" t="e">
        <f t="shared" si="7"/>
        <v>#DIV/0!</v>
      </c>
      <c r="AC24" s="52">
        <f t="shared" si="48"/>
        <v>0</v>
      </c>
      <c r="AD24" s="232">
        <f t="shared" si="49"/>
        <v>8</v>
      </c>
      <c r="AE24" s="52">
        <f t="shared" si="10"/>
        <v>8</v>
      </c>
      <c r="AF24" s="233" t="e">
        <f t="shared" si="11"/>
        <v>#DIV/0!</v>
      </c>
    </row>
    <row r="25" spans="1:32" s="129" customFormat="1" ht="39.75" hidden="1" customHeight="1">
      <c r="A25" s="228">
        <v>3</v>
      </c>
      <c r="B25" s="598" t="s">
        <v>266</v>
      </c>
      <c r="C25" s="599"/>
      <c r="D25" s="599"/>
      <c r="E25" s="599"/>
      <c r="F25" s="599"/>
      <c r="G25" s="599"/>
      <c r="H25" s="599"/>
      <c r="I25" s="599"/>
      <c r="J25" s="599"/>
      <c r="K25" s="599"/>
      <c r="L25" s="600"/>
      <c r="M25" s="52">
        <f t="shared" si="0"/>
        <v>0</v>
      </c>
      <c r="N25" s="52">
        <f t="shared" si="0"/>
        <v>0</v>
      </c>
      <c r="O25" s="230">
        <f t="shared" si="0"/>
        <v>0</v>
      </c>
      <c r="P25" s="231" t="e">
        <f t="shared" si="1"/>
        <v>#DIV/0!</v>
      </c>
      <c r="Q25" s="230">
        <v>0</v>
      </c>
      <c r="R25" s="230">
        <v>0</v>
      </c>
      <c r="S25" s="230">
        <f t="shared" si="26"/>
        <v>0</v>
      </c>
      <c r="T25" s="231" t="e">
        <f t="shared" si="27"/>
        <v>#DIV/0!</v>
      </c>
      <c r="U25" s="230">
        <v>0</v>
      </c>
      <c r="V25" s="229">
        <f>SUM(V26:V27)</f>
        <v>0</v>
      </c>
      <c r="W25" s="230">
        <f t="shared" si="28"/>
        <v>0</v>
      </c>
      <c r="X25" s="233" t="e">
        <f t="shared" si="29"/>
        <v>#DIV/0!</v>
      </c>
      <c r="Y25" s="52"/>
      <c r="Z25" s="52"/>
      <c r="AA25" s="52">
        <f t="shared" si="6"/>
        <v>0</v>
      </c>
      <c r="AB25" s="233" t="e">
        <f t="shared" si="7"/>
        <v>#DIV/0!</v>
      </c>
      <c r="AC25" s="52">
        <f t="shared" ref="AC25:AD25" si="64">SUM(M25,Q25,U25,Y25)</f>
        <v>0</v>
      </c>
      <c r="AD25" s="229">
        <f t="shared" si="64"/>
        <v>0</v>
      </c>
      <c r="AE25" s="52">
        <f t="shared" si="10"/>
        <v>0</v>
      </c>
      <c r="AF25" s="233" t="e">
        <f t="shared" si="11"/>
        <v>#DIV/0!</v>
      </c>
    </row>
    <row r="26" spans="1:32" s="129" customFormat="1" ht="36" hidden="1" customHeight="1">
      <c r="A26" s="227"/>
      <c r="B26" s="580"/>
      <c r="C26" s="581"/>
      <c r="D26" s="581"/>
      <c r="E26" s="581"/>
      <c r="F26" s="581"/>
      <c r="G26" s="581"/>
      <c r="H26" s="581"/>
      <c r="I26" s="581"/>
      <c r="J26" s="581"/>
      <c r="K26" s="581"/>
      <c r="L26" s="582"/>
      <c r="M26" s="52">
        <f t="shared" ref="M26:M27" si="65">L26-K26</f>
        <v>0</v>
      </c>
      <c r="N26" s="52">
        <f t="shared" ref="N26:N27" si="66">M26-L26</f>
        <v>0</v>
      </c>
      <c r="O26" s="230">
        <f t="shared" ref="O26:O27" si="67">N26-M26</f>
        <v>0</v>
      </c>
      <c r="P26" s="231" t="e">
        <f t="shared" ref="P26:P27" si="68">N26/M26*100</f>
        <v>#DIV/0!</v>
      </c>
      <c r="Q26" s="230">
        <v>0</v>
      </c>
      <c r="R26" s="230">
        <v>0</v>
      </c>
      <c r="S26" s="230">
        <f t="shared" ref="S26:S27" si="69">R26-Q26</f>
        <v>0</v>
      </c>
      <c r="T26" s="231" t="e">
        <f t="shared" ref="T26:T27" si="70">R26/Q26*100</f>
        <v>#DIV/0!</v>
      </c>
      <c r="U26" s="230">
        <v>0</v>
      </c>
      <c r="V26" s="230">
        <v>0</v>
      </c>
      <c r="W26" s="230">
        <f t="shared" ref="W26:W27" si="71">V26-U26</f>
        <v>0</v>
      </c>
      <c r="X26" s="233" t="e">
        <f t="shared" ref="X26:X27" si="72">V26/U26*100</f>
        <v>#DIV/0!</v>
      </c>
      <c r="Y26" s="52"/>
      <c r="Z26" s="52"/>
      <c r="AA26" s="52">
        <f t="shared" ref="AA26:AA27" si="73">Z26-Y26</f>
        <v>0</v>
      </c>
      <c r="AB26" s="233" t="e">
        <f t="shared" ref="AB26:AB27" si="74">Z26/Y26*100</f>
        <v>#DIV/0!</v>
      </c>
      <c r="AC26" s="52">
        <f t="shared" ref="AC26:AC27" si="75">SUM(M26,Q26,U26,Y26)</f>
        <v>0</v>
      </c>
      <c r="AD26" s="290">
        <f t="shared" ref="AD26:AD27" si="76">SUM(N26,R26,V26,Z26)</f>
        <v>0</v>
      </c>
      <c r="AE26" s="52">
        <f t="shared" ref="AE26:AE27" si="77">AD26-AC26</f>
        <v>0</v>
      </c>
      <c r="AF26" s="233" t="e">
        <f t="shared" ref="AF26:AF27" si="78">AD26/AC26*100</f>
        <v>#DIV/0!</v>
      </c>
    </row>
    <row r="27" spans="1:32" s="129" customFormat="1" ht="36" hidden="1" customHeight="1">
      <c r="A27" s="227"/>
      <c r="B27" s="580"/>
      <c r="C27" s="581"/>
      <c r="D27" s="581"/>
      <c r="E27" s="581"/>
      <c r="F27" s="581"/>
      <c r="G27" s="581"/>
      <c r="H27" s="581"/>
      <c r="I27" s="581"/>
      <c r="J27" s="581"/>
      <c r="K27" s="581"/>
      <c r="L27" s="582"/>
      <c r="M27" s="52">
        <f t="shared" si="65"/>
        <v>0</v>
      </c>
      <c r="N27" s="52">
        <f t="shared" si="66"/>
        <v>0</v>
      </c>
      <c r="O27" s="230">
        <f t="shared" si="67"/>
        <v>0</v>
      </c>
      <c r="P27" s="231" t="e">
        <f t="shared" si="68"/>
        <v>#DIV/0!</v>
      </c>
      <c r="Q27" s="230">
        <v>0</v>
      </c>
      <c r="R27" s="230">
        <v>0</v>
      </c>
      <c r="S27" s="230">
        <f t="shared" si="69"/>
        <v>0</v>
      </c>
      <c r="T27" s="231" t="e">
        <f t="shared" si="70"/>
        <v>#DIV/0!</v>
      </c>
      <c r="U27" s="230">
        <v>0</v>
      </c>
      <c r="V27" s="230">
        <v>0</v>
      </c>
      <c r="W27" s="230">
        <f t="shared" si="71"/>
        <v>0</v>
      </c>
      <c r="X27" s="233" t="e">
        <f t="shared" si="72"/>
        <v>#DIV/0!</v>
      </c>
      <c r="Y27" s="52"/>
      <c r="Z27" s="52"/>
      <c r="AA27" s="52">
        <f t="shared" si="73"/>
        <v>0</v>
      </c>
      <c r="AB27" s="233" t="e">
        <f t="shared" si="74"/>
        <v>#DIV/0!</v>
      </c>
      <c r="AC27" s="52">
        <f t="shared" si="75"/>
        <v>0</v>
      </c>
      <c r="AD27" s="290">
        <f t="shared" si="76"/>
        <v>0</v>
      </c>
      <c r="AE27" s="52">
        <f t="shared" si="77"/>
        <v>0</v>
      </c>
      <c r="AF27" s="233" t="e">
        <f t="shared" si="78"/>
        <v>#DIV/0!</v>
      </c>
    </row>
    <row r="28" spans="1:32" s="129" customFormat="1" ht="45" hidden="1" customHeight="1">
      <c r="A28" s="228">
        <v>4</v>
      </c>
      <c r="B28" s="598" t="s">
        <v>267</v>
      </c>
      <c r="C28" s="599"/>
      <c r="D28" s="599"/>
      <c r="E28" s="599"/>
      <c r="F28" s="599"/>
      <c r="G28" s="599"/>
      <c r="H28" s="599"/>
      <c r="I28" s="599"/>
      <c r="J28" s="599"/>
      <c r="K28" s="599"/>
      <c r="L28" s="600"/>
      <c r="M28" s="230">
        <v>0</v>
      </c>
      <c r="N28" s="230">
        <v>0</v>
      </c>
      <c r="O28" s="230">
        <f t="shared" si="0"/>
        <v>0</v>
      </c>
      <c r="P28" s="231" t="e">
        <f t="shared" si="1"/>
        <v>#DIV/0!</v>
      </c>
      <c r="Q28" s="230">
        <v>0</v>
      </c>
      <c r="R28" s="230">
        <v>0</v>
      </c>
      <c r="S28" s="230">
        <f t="shared" si="26"/>
        <v>0</v>
      </c>
      <c r="T28" s="231" t="e">
        <f t="shared" si="27"/>
        <v>#DIV/0!</v>
      </c>
      <c r="U28" s="230">
        <v>0</v>
      </c>
      <c r="V28" s="229">
        <f>SUM(V29:V29)</f>
        <v>0</v>
      </c>
      <c r="W28" s="230">
        <f t="shared" si="28"/>
        <v>0</v>
      </c>
      <c r="X28" s="233" t="e">
        <f t="shared" si="29"/>
        <v>#DIV/0!</v>
      </c>
      <c r="Y28" s="52"/>
      <c r="Z28" s="52"/>
      <c r="AA28" s="52">
        <f t="shared" si="6"/>
        <v>0</v>
      </c>
      <c r="AB28" s="233" t="e">
        <f t="shared" si="7"/>
        <v>#DIV/0!</v>
      </c>
      <c r="AC28" s="52">
        <f t="shared" ref="AC28" si="79">SUM(M28,Q28,U28,Y28)</f>
        <v>0</v>
      </c>
      <c r="AD28" s="229">
        <f t="shared" ref="AD28" si="80">SUM(N28,R28,V28,Z28)</f>
        <v>0</v>
      </c>
      <c r="AE28" s="52">
        <f t="shared" si="10"/>
        <v>0</v>
      </c>
      <c r="AF28" s="233" t="e">
        <f t="shared" si="11"/>
        <v>#DIV/0!</v>
      </c>
    </row>
    <row r="29" spans="1:32" s="129" customFormat="1" ht="36.75" hidden="1" customHeight="1">
      <c r="A29" s="227"/>
      <c r="B29" s="589"/>
      <c r="C29" s="590"/>
      <c r="D29" s="590"/>
      <c r="E29" s="590"/>
      <c r="F29" s="590"/>
      <c r="G29" s="590"/>
      <c r="H29" s="590"/>
      <c r="I29" s="590"/>
      <c r="J29" s="590"/>
      <c r="K29" s="590"/>
      <c r="L29" s="591"/>
      <c r="M29" s="230">
        <v>0</v>
      </c>
      <c r="N29" s="230">
        <v>0</v>
      </c>
      <c r="O29" s="230">
        <f t="shared" si="0"/>
        <v>0</v>
      </c>
      <c r="P29" s="231" t="e">
        <f t="shared" si="1"/>
        <v>#DIV/0!</v>
      </c>
      <c r="Q29" s="230">
        <v>0</v>
      </c>
      <c r="R29" s="230">
        <v>0</v>
      </c>
      <c r="S29" s="230">
        <f t="shared" si="26"/>
        <v>0</v>
      </c>
      <c r="T29" s="231" t="e">
        <f t="shared" si="27"/>
        <v>#DIV/0!</v>
      </c>
      <c r="U29" s="230">
        <v>0</v>
      </c>
      <c r="V29" s="290"/>
      <c r="W29" s="230">
        <f t="shared" si="28"/>
        <v>0</v>
      </c>
      <c r="X29" s="233" t="e">
        <f t="shared" si="29"/>
        <v>#DIV/0!</v>
      </c>
      <c r="Y29" s="52"/>
      <c r="Z29" s="52"/>
      <c r="AA29" s="52">
        <f t="shared" si="6"/>
        <v>0</v>
      </c>
      <c r="AB29" s="233" t="e">
        <f t="shared" si="7"/>
        <v>#DIV/0!</v>
      </c>
      <c r="AC29" s="52">
        <f t="shared" ref="AC29" si="81">SUM(M29,Q29,U29,Y29)</f>
        <v>0</v>
      </c>
      <c r="AD29" s="290">
        <f t="shared" ref="AD29" si="82">SUM(N29,R29,V29,Z29)</f>
        <v>0</v>
      </c>
      <c r="AE29" s="52">
        <f t="shared" si="10"/>
        <v>0</v>
      </c>
      <c r="AF29" s="233" t="e">
        <f t="shared" si="11"/>
        <v>#DIV/0!</v>
      </c>
    </row>
    <row r="30" spans="1:32" s="129" customFormat="1" ht="33.75" customHeight="1">
      <c r="A30" s="629" t="s">
        <v>34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1"/>
      <c r="M30" s="51">
        <f>SUM(M19:M29)</f>
        <v>0</v>
      </c>
      <c r="N30" s="51">
        <f>SUM(N19:N29)</f>
        <v>0</v>
      </c>
      <c r="O30" s="51">
        <f>SUM(O19:O29)</f>
        <v>0</v>
      </c>
      <c r="P30" s="234" t="e">
        <f t="shared" si="1"/>
        <v>#DIV/0!</v>
      </c>
      <c r="Q30" s="286">
        <f>Q8+Q12+Q25+Q28</f>
        <v>0</v>
      </c>
      <c r="R30" s="286">
        <f>R8+R12+R25+R28</f>
        <v>0</v>
      </c>
      <c r="S30" s="51">
        <f>S8+S12+S25+S28</f>
        <v>0</v>
      </c>
      <c r="T30" s="234" t="e">
        <f t="shared" si="27"/>
        <v>#DIV/0!</v>
      </c>
      <c r="U30" s="318">
        <f>U8+U12+U25+U28</f>
        <v>75</v>
      </c>
      <c r="V30" s="318">
        <f>V8+V12+V25+V28</f>
        <v>263</v>
      </c>
      <c r="W30" s="471">
        <f>V30-U30</f>
        <v>188</v>
      </c>
      <c r="X30" s="76">
        <f t="shared" si="29"/>
        <v>350.66666666666669</v>
      </c>
      <c r="Y30" s="76">
        <v>0</v>
      </c>
      <c r="Z30" s="51">
        <f>SUM(Z19:Z29)</f>
        <v>0</v>
      </c>
      <c r="AA30" s="51">
        <f>SUM(AA19:AA29)</f>
        <v>0</v>
      </c>
      <c r="AB30" s="234" t="e">
        <f t="shared" si="7"/>
        <v>#DIV/0!</v>
      </c>
      <c r="AC30" s="286">
        <f>AC8+AC12+AC25+AC28</f>
        <v>75</v>
      </c>
      <c r="AD30" s="286">
        <f>AD8+AD12+AD25+AD28</f>
        <v>263</v>
      </c>
      <c r="AE30" s="283">
        <f>AD30-AC30</f>
        <v>188</v>
      </c>
      <c r="AF30" s="76">
        <f t="shared" si="11"/>
        <v>350.66666666666669</v>
      </c>
    </row>
    <row r="31" spans="1:32" s="129" customFormat="1" ht="34.5" customHeight="1">
      <c r="A31" s="626" t="s">
        <v>35</v>
      </c>
      <c r="B31" s="627"/>
      <c r="C31" s="627"/>
      <c r="D31" s="627"/>
      <c r="E31" s="627"/>
      <c r="F31" s="627"/>
      <c r="G31" s="627"/>
      <c r="H31" s="627"/>
      <c r="I31" s="627"/>
      <c r="J31" s="627"/>
      <c r="K31" s="627"/>
      <c r="L31" s="628"/>
      <c r="M31" s="52">
        <f>M30/AC30*100</f>
        <v>0</v>
      </c>
      <c r="N31" s="52">
        <f>N30/AD30*100</f>
        <v>0</v>
      </c>
      <c r="O31" s="52">
        <v>0</v>
      </c>
      <c r="P31" s="52"/>
      <c r="Q31" s="52">
        <f>Q30/AC30*100</f>
        <v>0</v>
      </c>
      <c r="R31" s="52">
        <f>R30/AD30*100</f>
        <v>0</v>
      </c>
      <c r="S31" s="52"/>
      <c r="T31" s="52"/>
      <c r="U31" s="470">
        <f>U30/AC30*100</f>
        <v>100</v>
      </c>
      <c r="V31" s="470">
        <f>V30/AD30*100</f>
        <v>100</v>
      </c>
      <c r="W31" s="470"/>
      <c r="X31" s="52"/>
      <c r="Y31" s="52">
        <f>Y30/AC30*100</f>
        <v>0</v>
      </c>
      <c r="Z31" s="52">
        <f>Z30/AD30*100</f>
        <v>0</v>
      </c>
      <c r="AA31" s="52"/>
      <c r="AB31" s="52"/>
      <c r="AC31" s="52">
        <v>100</v>
      </c>
      <c r="AD31" s="52">
        <v>100</v>
      </c>
      <c r="AE31" s="52"/>
      <c r="AF31" s="52"/>
    </row>
    <row r="32" spans="1:32" s="129" customFormat="1" ht="34.5" customHeight="1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</row>
    <row r="33" spans="1:32" s="136" customFormat="1" ht="31.5" customHeight="1">
      <c r="C33" s="136" t="s">
        <v>168</v>
      </c>
    </row>
    <row r="34" spans="1:32" s="144" customForma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L34" s="129"/>
      <c r="AD34" s="594" t="s">
        <v>161</v>
      </c>
      <c r="AE34" s="594"/>
      <c r="AF34" s="594"/>
    </row>
    <row r="35" spans="1:32" s="291" customFormat="1" ht="34.5" customHeight="1">
      <c r="A35" s="588" t="s">
        <v>32</v>
      </c>
      <c r="B35" s="555" t="s">
        <v>115</v>
      </c>
      <c r="C35" s="557"/>
      <c r="D35" s="587" t="s">
        <v>117</v>
      </c>
      <c r="E35" s="587"/>
      <c r="F35" s="587" t="s">
        <v>80</v>
      </c>
      <c r="G35" s="587"/>
      <c r="H35" s="587" t="s">
        <v>139</v>
      </c>
      <c r="I35" s="587"/>
      <c r="J35" s="587" t="s">
        <v>140</v>
      </c>
      <c r="K35" s="587"/>
      <c r="L35" s="587" t="s">
        <v>320</v>
      </c>
      <c r="M35" s="587"/>
      <c r="N35" s="587"/>
      <c r="O35" s="587"/>
      <c r="P35" s="587"/>
      <c r="Q35" s="587"/>
      <c r="R35" s="587"/>
      <c r="S35" s="587"/>
      <c r="T35" s="587"/>
      <c r="U35" s="587"/>
      <c r="V35" s="587" t="s">
        <v>116</v>
      </c>
      <c r="W35" s="587"/>
      <c r="X35" s="587"/>
      <c r="Y35" s="587"/>
      <c r="Z35" s="587"/>
      <c r="AA35" s="587" t="s">
        <v>141</v>
      </c>
      <c r="AB35" s="587"/>
      <c r="AC35" s="587"/>
      <c r="AD35" s="587"/>
      <c r="AE35" s="587"/>
      <c r="AF35" s="587"/>
    </row>
    <row r="36" spans="1:32" s="291" customFormat="1" ht="52.5" customHeight="1">
      <c r="A36" s="588"/>
      <c r="B36" s="632"/>
      <c r="C36" s="633"/>
      <c r="D36" s="587"/>
      <c r="E36" s="587"/>
      <c r="F36" s="587"/>
      <c r="G36" s="587"/>
      <c r="H36" s="587"/>
      <c r="I36" s="587"/>
      <c r="J36" s="587"/>
      <c r="K36" s="587"/>
      <c r="L36" s="587" t="s">
        <v>105</v>
      </c>
      <c r="M36" s="587"/>
      <c r="N36" s="587" t="s">
        <v>109</v>
      </c>
      <c r="O36" s="587"/>
      <c r="P36" s="587" t="s">
        <v>110</v>
      </c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</row>
    <row r="37" spans="1:32" s="292" customFormat="1" ht="90" customHeight="1">
      <c r="A37" s="588"/>
      <c r="B37" s="558"/>
      <c r="C37" s="560"/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 t="s">
        <v>106</v>
      </c>
      <c r="Q37" s="587"/>
      <c r="R37" s="587" t="s">
        <v>107</v>
      </c>
      <c r="S37" s="587"/>
      <c r="T37" s="587" t="s">
        <v>108</v>
      </c>
      <c r="U37" s="587"/>
      <c r="V37" s="587"/>
      <c r="W37" s="587"/>
      <c r="X37" s="587"/>
      <c r="Y37" s="587"/>
      <c r="Z37" s="587"/>
      <c r="AA37" s="587"/>
      <c r="AB37" s="587"/>
      <c r="AC37" s="587"/>
      <c r="AD37" s="587"/>
      <c r="AE37" s="587"/>
      <c r="AF37" s="587"/>
    </row>
    <row r="38" spans="1:32" s="291" customFormat="1" ht="30" customHeight="1">
      <c r="A38" s="145">
        <v>1</v>
      </c>
      <c r="B38" s="592">
        <v>2</v>
      </c>
      <c r="C38" s="593"/>
      <c r="D38" s="587">
        <v>3</v>
      </c>
      <c r="E38" s="587"/>
      <c r="F38" s="587">
        <v>4</v>
      </c>
      <c r="G38" s="587"/>
      <c r="H38" s="587">
        <v>5</v>
      </c>
      <c r="I38" s="587"/>
      <c r="J38" s="587">
        <v>6</v>
      </c>
      <c r="K38" s="587"/>
      <c r="L38" s="592">
        <v>7</v>
      </c>
      <c r="M38" s="593"/>
      <c r="N38" s="592">
        <v>8</v>
      </c>
      <c r="O38" s="593"/>
      <c r="P38" s="587">
        <v>9</v>
      </c>
      <c r="Q38" s="587"/>
      <c r="R38" s="588">
        <v>10</v>
      </c>
      <c r="S38" s="588"/>
      <c r="T38" s="587">
        <v>11</v>
      </c>
      <c r="U38" s="587"/>
      <c r="V38" s="587">
        <v>12</v>
      </c>
      <c r="W38" s="587"/>
      <c r="X38" s="587"/>
      <c r="Y38" s="587"/>
      <c r="Z38" s="587"/>
      <c r="AA38" s="587">
        <v>13</v>
      </c>
      <c r="AB38" s="587"/>
      <c r="AC38" s="587"/>
      <c r="AD38" s="587"/>
      <c r="AE38" s="587"/>
      <c r="AF38" s="587"/>
    </row>
    <row r="39" spans="1:32" s="291" customFormat="1" ht="30.75" customHeight="1">
      <c r="A39" s="146"/>
      <c r="B39" s="624"/>
      <c r="C39" s="625"/>
      <c r="D39" s="623"/>
      <c r="E39" s="623"/>
      <c r="F39" s="622"/>
      <c r="G39" s="622"/>
      <c r="H39" s="622"/>
      <c r="I39" s="622"/>
      <c r="J39" s="622"/>
      <c r="K39" s="622"/>
      <c r="L39" s="524"/>
      <c r="M39" s="526"/>
      <c r="N39" s="524">
        <f t="shared" ref="N39:N40" si="83">SUM(P39,R39,T39)</f>
        <v>0</v>
      </c>
      <c r="O39" s="526"/>
      <c r="P39" s="622"/>
      <c r="Q39" s="622"/>
      <c r="R39" s="622"/>
      <c r="S39" s="622"/>
      <c r="T39" s="622"/>
      <c r="U39" s="622"/>
      <c r="V39" s="637"/>
      <c r="W39" s="637"/>
      <c r="X39" s="637"/>
      <c r="Y39" s="637"/>
      <c r="Z39" s="637"/>
      <c r="AA39" s="618"/>
      <c r="AB39" s="618"/>
      <c r="AC39" s="618"/>
      <c r="AD39" s="618"/>
      <c r="AE39" s="618"/>
      <c r="AF39" s="618"/>
    </row>
    <row r="40" spans="1:32" s="291" customFormat="1" ht="33" hidden="1" customHeight="1">
      <c r="A40" s="146"/>
      <c r="B40" s="624"/>
      <c r="C40" s="625"/>
      <c r="D40" s="623"/>
      <c r="E40" s="623"/>
      <c r="F40" s="622"/>
      <c r="G40" s="622"/>
      <c r="H40" s="622"/>
      <c r="I40" s="622"/>
      <c r="J40" s="622"/>
      <c r="K40" s="622"/>
      <c r="L40" s="524"/>
      <c r="M40" s="526"/>
      <c r="N40" s="524">
        <f t="shared" si="83"/>
        <v>0</v>
      </c>
      <c r="O40" s="526"/>
      <c r="P40" s="622"/>
      <c r="Q40" s="622"/>
      <c r="R40" s="622"/>
      <c r="S40" s="622"/>
      <c r="T40" s="622"/>
      <c r="U40" s="622"/>
      <c r="V40" s="637"/>
      <c r="W40" s="637"/>
      <c r="X40" s="637"/>
      <c r="Y40" s="637"/>
      <c r="Z40" s="637"/>
      <c r="AA40" s="618"/>
      <c r="AB40" s="618"/>
      <c r="AC40" s="618"/>
      <c r="AD40" s="618"/>
      <c r="AE40" s="618"/>
      <c r="AF40" s="618"/>
    </row>
    <row r="41" spans="1:32" s="291" customFormat="1" ht="37.5" customHeight="1">
      <c r="A41" s="643" t="s">
        <v>34</v>
      </c>
      <c r="B41" s="644"/>
      <c r="C41" s="644"/>
      <c r="D41" s="644"/>
      <c r="E41" s="645"/>
      <c r="F41" s="642">
        <f>SUM(F39:F40)</f>
        <v>0</v>
      </c>
      <c r="G41" s="642"/>
      <c r="H41" s="642">
        <f>SUM(H39:H40)</f>
        <v>0</v>
      </c>
      <c r="I41" s="642"/>
      <c r="J41" s="642">
        <f>SUM(J39:J40)</f>
        <v>0</v>
      </c>
      <c r="K41" s="642"/>
      <c r="L41" s="642">
        <f>SUM(L39:L40)</f>
        <v>0</v>
      </c>
      <c r="M41" s="642"/>
      <c r="N41" s="642">
        <f>SUM(N39:N40)</f>
        <v>0</v>
      </c>
      <c r="O41" s="642"/>
      <c r="P41" s="642">
        <f>SUM(P39:P40)</f>
        <v>0</v>
      </c>
      <c r="Q41" s="642"/>
      <c r="R41" s="642">
        <f>SUM(R39:R40)</f>
        <v>0</v>
      </c>
      <c r="S41" s="642"/>
      <c r="T41" s="642">
        <f>SUM(T39:T40)</f>
        <v>0</v>
      </c>
      <c r="U41" s="642"/>
      <c r="V41" s="646"/>
      <c r="W41" s="646"/>
      <c r="X41" s="646"/>
      <c r="Y41" s="646"/>
      <c r="Z41" s="646"/>
      <c r="AA41" s="636"/>
      <c r="AB41" s="636"/>
      <c r="AC41" s="636"/>
      <c r="AD41" s="636"/>
      <c r="AE41" s="636"/>
      <c r="AF41" s="636"/>
    </row>
    <row r="42" spans="1:32" s="129" customFormat="1" ht="15" customHeight="1">
      <c r="A42" s="142"/>
      <c r="B42" s="142"/>
      <c r="C42" s="142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</row>
    <row r="43" spans="1:32" s="129" customFormat="1" ht="18.75" customHeight="1">
      <c r="A43" s="142"/>
      <c r="B43" s="641" t="s">
        <v>305</v>
      </c>
      <c r="C43" s="641"/>
      <c r="D43" s="641"/>
      <c r="E43" s="641"/>
      <c r="F43" s="641"/>
      <c r="G43" s="641"/>
      <c r="H43" s="143"/>
      <c r="I43" s="143"/>
      <c r="J43" s="143"/>
      <c r="K43" s="143"/>
      <c r="L43" s="143"/>
      <c r="M43" s="640" t="s">
        <v>104</v>
      </c>
      <c r="N43" s="640"/>
      <c r="O43" s="640"/>
      <c r="P43" s="640"/>
      <c r="Q43" s="640"/>
      <c r="R43" s="198"/>
      <c r="S43" s="198"/>
      <c r="T43" s="198"/>
      <c r="U43" s="198"/>
      <c r="V43" s="198"/>
      <c r="W43" s="476" t="s">
        <v>304</v>
      </c>
      <c r="X43" s="638"/>
      <c r="Y43" s="638"/>
      <c r="Z43" s="638"/>
      <c r="AA43" s="638"/>
    </row>
    <row r="44" spans="1:32" s="293" customFormat="1" ht="21.75" customHeight="1">
      <c r="B44" s="639" t="s">
        <v>45</v>
      </c>
      <c r="C44" s="639"/>
      <c r="D44" s="639"/>
      <c r="E44" s="639"/>
      <c r="F44" s="639"/>
      <c r="G44" s="639"/>
      <c r="H44" s="136"/>
      <c r="I44" s="136"/>
      <c r="J44" s="136"/>
      <c r="K44" s="136"/>
      <c r="L44" s="136"/>
      <c r="M44" s="639" t="s">
        <v>46</v>
      </c>
      <c r="N44" s="639"/>
      <c r="O44" s="639"/>
      <c r="P44" s="639"/>
      <c r="Q44" s="639"/>
      <c r="V44" s="129"/>
      <c r="W44" s="639" t="s">
        <v>66</v>
      </c>
      <c r="X44" s="639"/>
      <c r="Y44" s="639"/>
      <c r="Z44" s="639"/>
      <c r="AA44" s="639"/>
    </row>
    <row r="45" spans="1:32" s="293" customFormat="1">
      <c r="F45" s="135"/>
      <c r="G45" s="135"/>
      <c r="H45" s="135"/>
      <c r="I45" s="135"/>
      <c r="J45" s="135"/>
      <c r="K45" s="135"/>
      <c r="L45" s="135"/>
      <c r="Q45" s="135"/>
      <c r="R45" s="135"/>
      <c r="S45" s="135"/>
      <c r="T45" s="135"/>
      <c r="X45" s="135"/>
      <c r="Y45" s="135"/>
      <c r="Z45" s="135"/>
      <c r="AA45" s="135"/>
    </row>
    <row r="46" spans="1:32" s="129" customFormat="1">
      <c r="C46" s="294"/>
      <c r="D46" s="294"/>
      <c r="E46" s="294"/>
      <c r="F46" s="294"/>
      <c r="G46" s="294"/>
      <c r="H46" s="294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4"/>
      <c r="V46" s="294"/>
    </row>
    <row r="47" spans="1:32" s="635" customFormat="1">
      <c r="A47" s="634" t="s">
        <v>162</v>
      </c>
    </row>
    <row r="48" spans="1:32" s="129" customFormat="1"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</row>
    <row r="49" spans="3:3" s="129" customFormat="1">
      <c r="C49" s="296"/>
    </row>
    <row r="50" spans="3:3" s="129" customFormat="1"/>
    <row r="51" spans="3:3" s="129" customFormat="1"/>
    <row r="52" spans="3:3" s="129" customFormat="1">
      <c r="C52" s="297"/>
    </row>
    <row r="53" spans="3:3">
      <c r="C53" s="299"/>
    </row>
    <row r="54" spans="3:3">
      <c r="C54" s="299"/>
    </row>
    <row r="55" spans="3:3">
      <c r="C55" s="299"/>
    </row>
    <row r="56" spans="3:3">
      <c r="C56" s="299"/>
    </row>
    <row r="57" spans="3:3">
      <c r="C57" s="299"/>
    </row>
    <row r="58" spans="3:3">
      <c r="C58" s="299"/>
    </row>
  </sheetData>
  <mergeCells count="124">
    <mergeCell ref="L39:M39"/>
    <mergeCell ref="T41:U41"/>
    <mergeCell ref="N41:O41"/>
    <mergeCell ref="V41:Z41"/>
    <mergeCell ref="J41:K41"/>
    <mergeCell ref="P41:Q41"/>
    <mergeCell ref="B40:C40"/>
    <mergeCell ref="R41:S41"/>
    <mergeCell ref="H41:I41"/>
    <mergeCell ref="L41:M41"/>
    <mergeCell ref="T40:U40"/>
    <mergeCell ref="V40:Z40"/>
    <mergeCell ref="N40:O40"/>
    <mergeCell ref="A47:XFD47"/>
    <mergeCell ref="H40:I40"/>
    <mergeCell ref="J40:K40"/>
    <mergeCell ref="AA41:AF41"/>
    <mergeCell ref="P40:Q40"/>
    <mergeCell ref="V39:Z39"/>
    <mergeCell ref="W43:AA43"/>
    <mergeCell ref="N38:O38"/>
    <mergeCell ref="D38:E38"/>
    <mergeCell ref="D40:E40"/>
    <mergeCell ref="L40:M40"/>
    <mergeCell ref="B44:G44"/>
    <mergeCell ref="W44:AA44"/>
    <mergeCell ref="M43:Q43"/>
    <mergeCell ref="M44:Q44"/>
    <mergeCell ref="B43:G43"/>
    <mergeCell ref="P39:Q39"/>
    <mergeCell ref="R39:S39"/>
    <mergeCell ref="T39:U39"/>
    <mergeCell ref="V38:Z38"/>
    <mergeCell ref="B38:C38"/>
    <mergeCell ref="F41:G41"/>
    <mergeCell ref="A41:E41"/>
    <mergeCell ref="R40:S40"/>
    <mergeCell ref="AA40:AF40"/>
    <mergeCell ref="AA39:AF39"/>
    <mergeCell ref="B15:K15"/>
    <mergeCell ref="B14:K14"/>
    <mergeCell ref="B19:L19"/>
    <mergeCell ref="B20:L20"/>
    <mergeCell ref="P36:U36"/>
    <mergeCell ref="N39:O39"/>
    <mergeCell ref="J39:K39"/>
    <mergeCell ref="B25:L25"/>
    <mergeCell ref="B28:L28"/>
    <mergeCell ref="B24:L24"/>
    <mergeCell ref="D39:E39"/>
    <mergeCell ref="B39:C39"/>
    <mergeCell ref="F39:G39"/>
    <mergeCell ref="H39:I39"/>
    <mergeCell ref="H35:I37"/>
    <mergeCell ref="A31:L31"/>
    <mergeCell ref="T38:U38"/>
    <mergeCell ref="F40:G40"/>
    <mergeCell ref="A30:L30"/>
    <mergeCell ref="B35:C37"/>
    <mergeCell ref="L35:U35"/>
    <mergeCell ref="B26:L26"/>
    <mergeCell ref="A4:A6"/>
    <mergeCell ref="AA5:AA6"/>
    <mergeCell ref="AB5:AB6"/>
    <mergeCell ref="U4:X4"/>
    <mergeCell ref="S5:S6"/>
    <mergeCell ref="B18:L18"/>
    <mergeCell ref="B12:L12"/>
    <mergeCell ref="B13:L13"/>
    <mergeCell ref="B16:L16"/>
    <mergeCell ref="B8:L8"/>
    <mergeCell ref="Y4:AB4"/>
    <mergeCell ref="Z5:Z6"/>
    <mergeCell ref="B17:L17"/>
    <mergeCell ref="V5:V6"/>
    <mergeCell ref="B4:L6"/>
    <mergeCell ref="Q5:Q6"/>
    <mergeCell ref="B7:L7"/>
    <mergeCell ref="B10:L10"/>
    <mergeCell ref="B9:L9"/>
    <mergeCell ref="B11:L11"/>
    <mergeCell ref="AA38:AF38"/>
    <mergeCell ref="P37:Q37"/>
    <mergeCell ref="R37:S37"/>
    <mergeCell ref="F35:G37"/>
    <mergeCell ref="A35:A37"/>
    <mergeCell ref="J35:K37"/>
    <mergeCell ref="B29:L29"/>
    <mergeCell ref="R38:S38"/>
    <mergeCell ref="H38:I38"/>
    <mergeCell ref="F38:G38"/>
    <mergeCell ref="L38:M38"/>
    <mergeCell ref="T37:U37"/>
    <mergeCell ref="P38:Q38"/>
    <mergeCell ref="J38:K38"/>
    <mergeCell ref="AA35:AF37"/>
    <mergeCell ref="D35:E37"/>
    <mergeCell ref="V35:Z37"/>
    <mergeCell ref="N36:O37"/>
    <mergeCell ref="AD34:AF34"/>
    <mergeCell ref="L36:M37"/>
    <mergeCell ref="B21:L21"/>
    <mergeCell ref="B22:L22"/>
    <mergeCell ref="B23:L23"/>
    <mergeCell ref="W5:W6"/>
    <mergeCell ref="X5:X6"/>
    <mergeCell ref="B27:L27"/>
    <mergeCell ref="AC5:AC6"/>
    <mergeCell ref="AD3:AF3"/>
    <mergeCell ref="Q4:T4"/>
    <mergeCell ref="M4:P4"/>
    <mergeCell ref="Z3:AB3"/>
    <mergeCell ref="R5:R6"/>
    <mergeCell ref="U5:U6"/>
    <mergeCell ref="P5:P6"/>
    <mergeCell ref="M5:M6"/>
    <mergeCell ref="O5:O6"/>
    <mergeCell ref="Y5:Y6"/>
    <mergeCell ref="AF5:AF6"/>
    <mergeCell ref="T5:T6"/>
    <mergeCell ref="AC4:AF4"/>
    <mergeCell ref="AE5:AE6"/>
    <mergeCell ref="AD5:AD6"/>
    <mergeCell ref="N5:N6"/>
  </mergeCells>
  <phoneticPr fontId="3" type="noConversion"/>
  <pageMargins left="0.59055118110236227" right="0.59055118110236227" top="0.78740157480314965" bottom="0.59055118110236227" header="0" footer="0"/>
  <pageSetup paperSize="9" scale="35" fitToHeight="2" orientation="landscape" r:id="rId1"/>
  <headerFooter alignWithMargins="0"/>
  <ignoredErrors>
    <ignoredError sqref="AE31:AF31 M30:N30 F41:U41 Q8:R8 U12" formulaRange="1"/>
    <ignoredError sqref="AA31:AB31 M31 P31:Q31 S31:U31 W31:Y31" evalError="1" formulaRange="1"/>
    <ignoredError sqref="N31 R31 V31 Z31 P8 X8 AB8 T8 AF8 P9:U11 T24:T25 AB24:AB25 X24:X25 P24:P25 AF24:AF25 P26:U27 W26:AF27 T28 AB28 X28 P28 AF28 P29:U29 W29:AF29 W9:AF11 P12:P13 X12:X13 AB12:AB13 T12:T13 P14:U15 AF16:AF20 P16:P20 X16:X20 AB16:AB20 T16:T20 P21:P23 T21:T23 X21:X23 AB21:AB23 AF21:AF23 W14:AF15" evalError="1"/>
    <ignoredError sqref="P30 Z30" evalError="1" formula="1" formulaRange="1"/>
    <ignoredError sqref="T30 AB30" evalError="1" formula="1"/>
    <ignoredError sqref="AA30 W3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R11" sqref="R11"/>
    </sheetView>
  </sheetViews>
  <sheetFormatPr defaultRowHeight="12.75"/>
  <cols>
    <col min="1" max="1" width="39.42578125" style="147" customWidth="1"/>
    <col min="2" max="2" width="12.85546875" style="147" customWidth="1"/>
    <col min="3" max="3" width="19.7109375" style="147" customWidth="1"/>
    <col min="4" max="4" width="19" style="147" customWidth="1"/>
    <col min="5" max="6" width="18.140625" style="147" customWidth="1"/>
    <col min="7" max="7" width="18.28515625" style="147" customWidth="1"/>
    <col min="8" max="8" width="18.7109375" style="147" customWidth="1"/>
    <col min="9" max="16384" width="9.140625" style="147"/>
  </cols>
  <sheetData>
    <row r="2" spans="1:8" ht="31.5" customHeight="1">
      <c r="G2" s="647" t="s">
        <v>173</v>
      </c>
      <c r="H2" s="647"/>
    </row>
    <row r="3" spans="1:8" ht="32.25" customHeight="1">
      <c r="A3" s="535" t="s">
        <v>191</v>
      </c>
      <c r="B3" s="535"/>
      <c r="C3" s="535"/>
      <c r="D3" s="535"/>
      <c r="E3" s="535"/>
      <c r="F3" s="535"/>
      <c r="G3" s="535"/>
      <c r="H3" s="535"/>
    </row>
    <row r="4" spans="1:8" ht="28.5" customHeight="1">
      <c r="A4" s="648" t="s">
        <v>186</v>
      </c>
      <c r="B4" s="648"/>
      <c r="C4" s="648"/>
      <c r="D4" s="648"/>
      <c r="E4" s="648"/>
      <c r="F4" s="648"/>
      <c r="G4" s="648"/>
      <c r="H4" s="648"/>
    </row>
    <row r="5" spans="1:8" ht="45.75" customHeight="1">
      <c r="A5" s="649" t="s">
        <v>100</v>
      </c>
      <c r="B5" s="497" t="s">
        <v>7</v>
      </c>
      <c r="C5" s="497" t="s">
        <v>192</v>
      </c>
      <c r="D5" s="497"/>
      <c r="E5" s="495" t="s">
        <v>311</v>
      </c>
      <c r="F5" s="495"/>
      <c r="G5" s="495"/>
      <c r="H5" s="495"/>
    </row>
    <row r="6" spans="1:8" ht="65.25" customHeight="1">
      <c r="A6" s="650"/>
      <c r="B6" s="497"/>
      <c r="C6" s="325" t="s">
        <v>282</v>
      </c>
      <c r="D6" s="325" t="s">
        <v>310</v>
      </c>
      <c r="E6" s="85" t="s">
        <v>94</v>
      </c>
      <c r="F6" s="85" t="s">
        <v>90</v>
      </c>
      <c r="G6" s="86" t="s">
        <v>97</v>
      </c>
      <c r="H6" s="86" t="s">
        <v>98</v>
      </c>
    </row>
    <row r="7" spans="1:8" ht="30" customHeight="1">
      <c r="A7" s="148">
        <v>1</v>
      </c>
      <c r="B7" s="85">
        <v>2</v>
      </c>
      <c r="C7" s="148">
        <v>3</v>
      </c>
      <c r="D7" s="85">
        <v>4</v>
      </c>
      <c r="E7" s="148">
        <v>5</v>
      </c>
      <c r="F7" s="85">
        <v>6</v>
      </c>
      <c r="G7" s="148">
        <v>7</v>
      </c>
      <c r="H7" s="85">
        <v>8</v>
      </c>
    </row>
    <row r="8" spans="1:8" ht="28.5" customHeight="1">
      <c r="A8" s="651" t="s">
        <v>218</v>
      </c>
      <c r="B8" s="652"/>
      <c r="C8" s="652"/>
      <c r="D8" s="652"/>
      <c r="E8" s="652"/>
      <c r="F8" s="652"/>
      <c r="G8" s="652"/>
      <c r="H8" s="653"/>
    </row>
    <row r="9" spans="1:8" ht="59.25" customHeight="1">
      <c r="A9" s="219" t="s">
        <v>164</v>
      </c>
      <c r="B9" s="220">
        <v>6000</v>
      </c>
      <c r="C9" s="319">
        <f>SUM(C11:C12)</f>
        <v>0</v>
      </c>
      <c r="D9" s="319">
        <f>SUM(D11:D12)</f>
        <v>0</v>
      </c>
      <c r="E9" s="320">
        <f>SUM(E11:E12)</f>
        <v>0</v>
      </c>
      <c r="F9" s="221">
        <f>SUM(F11:F12)</f>
        <v>0</v>
      </c>
      <c r="G9" s="221">
        <f>F9-E9</f>
        <v>0</v>
      </c>
      <c r="H9" s="323" t="e">
        <f>(F9/E9)*100</f>
        <v>#DIV/0!</v>
      </c>
    </row>
    <row r="10" spans="1:8" ht="39.75" customHeight="1">
      <c r="A10" s="654" t="s">
        <v>165</v>
      </c>
      <c r="B10" s="655"/>
      <c r="C10" s="655"/>
      <c r="D10" s="655"/>
      <c r="E10" s="655"/>
      <c r="F10" s="655"/>
      <c r="G10" s="655"/>
      <c r="H10" s="656"/>
    </row>
    <row r="11" spans="1:8" ht="81" customHeight="1">
      <c r="A11" s="222" t="s">
        <v>276</v>
      </c>
      <c r="B11" s="220">
        <v>6010</v>
      </c>
      <c r="C11" s="224">
        <v>0</v>
      </c>
      <c r="D11" s="224">
        <v>0</v>
      </c>
      <c r="E11" s="224">
        <v>0</v>
      </c>
      <c r="F11" s="224">
        <v>0</v>
      </c>
      <c r="G11" s="223">
        <f t="shared" ref="G11:G12" si="0">F11-E11</f>
        <v>0</v>
      </c>
      <c r="H11" s="226" t="e">
        <f>(F11/E11)*100</f>
        <v>#DIV/0!</v>
      </c>
    </row>
    <row r="12" spans="1:8" ht="63.75" customHeight="1">
      <c r="A12" s="222" t="s">
        <v>166</v>
      </c>
      <c r="B12" s="225">
        <v>6020</v>
      </c>
      <c r="C12" s="223"/>
      <c r="D12" s="223"/>
      <c r="E12" s="223"/>
      <c r="F12" s="223"/>
      <c r="G12" s="221">
        <f t="shared" si="0"/>
        <v>0</v>
      </c>
      <c r="H12" s="226" t="e">
        <f>(F12/E12)*100</f>
        <v>#DIV/0!</v>
      </c>
    </row>
    <row r="13" spans="1:8" ht="27.75" customHeight="1">
      <c r="A13" s="149"/>
      <c r="B13" s="150"/>
      <c r="C13" s="151"/>
      <c r="D13" s="151"/>
      <c r="E13" s="151"/>
      <c r="F13" s="151"/>
      <c r="G13" s="151"/>
      <c r="H13" s="152"/>
    </row>
    <row r="14" spans="1:8" ht="41.25" customHeight="1">
      <c r="A14" s="660" t="s">
        <v>305</v>
      </c>
      <c r="B14" s="661"/>
      <c r="C14" s="657" t="s">
        <v>88</v>
      </c>
      <c r="D14" s="657"/>
      <c r="E14" s="153"/>
      <c r="F14" s="658" t="s">
        <v>304</v>
      </c>
      <c r="G14" s="659"/>
      <c r="H14" s="659"/>
    </row>
    <row r="15" spans="1:8" ht="15" customHeight="1">
      <c r="A15" s="77" t="s">
        <v>45</v>
      </c>
      <c r="B15" s="78"/>
      <c r="C15" s="488" t="s">
        <v>46</v>
      </c>
      <c r="D15" s="488"/>
      <c r="E15" s="78"/>
      <c r="F15" s="489" t="s">
        <v>114</v>
      </c>
      <c r="G15" s="489"/>
      <c r="H15" s="489"/>
    </row>
    <row r="16" spans="1:8" ht="17.25" customHeight="1">
      <c r="A16" s="154"/>
      <c r="B16" s="154"/>
      <c r="C16" s="154"/>
      <c r="D16" s="154"/>
      <c r="E16" s="154"/>
      <c r="F16" s="154"/>
      <c r="G16" s="154"/>
      <c r="H16" s="154"/>
    </row>
    <row r="17" spans="1:8" ht="6" hidden="1" customHeight="1">
      <c r="A17" s="154"/>
      <c r="B17" s="154"/>
      <c r="C17" s="154"/>
      <c r="D17" s="154"/>
      <c r="E17" s="154"/>
      <c r="F17" s="154"/>
      <c r="G17" s="154"/>
      <c r="H17" s="154"/>
    </row>
    <row r="18" spans="1:8" ht="3" hidden="1" customHeight="1">
      <c r="A18" s="154"/>
      <c r="B18" s="154"/>
      <c r="C18" s="154"/>
      <c r="D18" s="154"/>
      <c r="E18" s="154"/>
      <c r="F18" s="154"/>
      <c r="G18" s="154"/>
      <c r="H18" s="154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" footer="0"/>
  <pageSetup paperSize="9" scale="80" orientation="landscape" r:id="rId1"/>
  <ignoredErrors>
    <ignoredError sqref="H9 H11: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*</cp:lastModifiedBy>
  <cp:lastPrinted>2025-11-04T08:35:16Z</cp:lastPrinted>
  <dcterms:created xsi:type="dcterms:W3CDTF">2003-03-13T16:00:22Z</dcterms:created>
  <dcterms:modified xsi:type="dcterms:W3CDTF">2025-11-04T08:36:53Z</dcterms:modified>
</cp:coreProperties>
</file>